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645" yWindow="-105" windowWidth="10635" windowHeight="7020" activeTab="2"/>
  </bookViews>
  <sheets>
    <sheet name="фінплан" sheetId="4" r:id="rId1"/>
    <sheet name="розш1" sheetId="1" r:id="rId2"/>
    <sheet name="розш2" sheetId="2" r:id="rId3"/>
    <sheet name="розш3" sheetId="3" r:id="rId4"/>
    <sheet name="розш кап" sheetId="5" r:id="rId5"/>
    <sheet name="розш за джерелами" sheetId="6" r:id="rId6"/>
  </sheets>
  <definedNames>
    <definedName name="_xlnm.Print_Area" localSheetId="5">'розш за джерелами'!$A$1:$AB$100</definedName>
    <definedName name="_xlnm.Print_Area" localSheetId="4">'розш кап'!$A$1:$J$141</definedName>
    <definedName name="_xlnm.Print_Area" localSheetId="1">розш1!$A$1:$K$150</definedName>
    <definedName name="_xlnm.Print_Area" localSheetId="2">розш2!$A$1:$K$315</definedName>
    <definedName name="_xlnm.Print_Area" localSheetId="3">розш3!$A$1:$J$160</definedName>
    <definedName name="_xlnm.Print_Area" localSheetId="0">фінплан!$A$1:$K$187</definedName>
  </definedNames>
  <calcPr calcId="162913"/>
</workbook>
</file>

<file path=xl/calcChain.xml><?xml version="1.0" encoding="utf-8"?>
<calcChain xmlns="http://schemas.openxmlformats.org/spreadsheetml/2006/main">
  <c r="G244" i="2" l="1"/>
  <c r="G245" i="2"/>
  <c r="K103" i="2"/>
  <c r="J103" i="2"/>
  <c r="I103" i="2"/>
  <c r="H103" i="2"/>
  <c r="AB95" i="6"/>
  <c r="F116" i="4"/>
  <c r="F117" i="4"/>
  <c r="F113" i="4"/>
  <c r="F114" i="4"/>
  <c r="F283" i="2"/>
  <c r="F282" i="2" s="1"/>
  <c r="E283" i="2"/>
  <c r="E282" i="2" s="1"/>
  <c r="D283" i="2"/>
  <c r="D282" i="2" s="1"/>
  <c r="D119" i="1" l="1"/>
  <c r="D171" i="2"/>
  <c r="D286" i="2"/>
  <c r="D285" i="2" s="1"/>
  <c r="D307" i="2"/>
  <c r="D106" i="2"/>
  <c r="D223" i="2"/>
  <c r="D253" i="2"/>
  <c r="K83" i="1"/>
  <c r="J83" i="1"/>
  <c r="H83" i="1"/>
  <c r="I83" i="1"/>
  <c r="G117" i="1"/>
  <c r="H8" i="3" l="1"/>
  <c r="I8" i="3"/>
  <c r="J8" i="3"/>
  <c r="G8" i="3"/>
  <c r="D136" i="2"/>
  <c r="D120" i="2"/>
  <c r="D111" i="2"/>
  <c r="E101" i="2"/>
  <c r="F101" i="2"/>
  <c r="H101" i="2"/>
  <c r="I101" i="2"/>
  <c r="J101" i="2"/>
  <c r="K101" i="2"/>
  <c r="D101" i="2"/>
  <c r="H92" i="2"/>
  <c r="H84" i="2"/>
  <c r="H81" i="2" s="1"/>
  <c r="H58" i="2"/>
  <c r="F58" i="2"/>
  <c r="D58" i="2"/>
  <c r="G101" i="2" l="1"/>
  <c r="G124" i="4"/>
  <c r="D92" i="2"/>
  <c r="D200" i="2" l="1"/>
  <c r="F125" i="4" l="1"/>
  <c r="F128" i="4"/>
  <c r="F129" i="4"/>
  <c r="F130" i="4"/>
  <c r="F131" i="4"/>
  <c r="F132" i="4"/>
  <c r="F133" i="4"/>
  <c r="F134" i="4"/>
  <c r="AB8" i="6" l="1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5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5" i="6"/>
  <c r="Y8" i="6"/>
  <c r="Y9" i="6"/>
  <c r="Y10" i="6"/>
  <c r="Y11" i="6"/>
  <c r="Y12" i="6"/>
  <c r="Y13" i="6"/>
  <c r="Y14" i="6"/>
  <c r="Y15" i="6"/>
  <c r="Y16" i="6"/>
  <c r="X16" i="6" s="1"/>
  <c r="Y17" i="6"/>
  <c r="Y18" i="6"/>
  <c r="Y19" i="6"/>
  <c r="Y20" i="6"/>
  <c r="Y21" i="6"/>
  <c r="Y22" i="6"/>
  <c r="Y23" i="6"/>
  <c r="Y24" i="6"/>
  <c r="X24" i="6" s="1"/>
  <c r="Y25" i="6"/>
  <c r="Y26" i="6"/>
  <c r="Y27" i="6"/>
  <c r="Y28" i="6"/>
  <c r="X28" i="6" s="1"/>
  <c r="Y29" i="6"/>
  <c r="Y30" i="6"/>
  <c r="Y31" i="6"/>
  <c r="Y32" i="6"/>
  <c r="X32" i="6" s="1"/>
  <c r="Y33" i="6"/>
  <c r="Y34" i="6"/>
  <c r="Y35" i="6"/>
  <c r="Y36" i="6"/>
  <c r="Y37" i="6"/>
  <c r="Y38" i="6"/>
  <c r="Y39" i="6"/>
  <c r="Y40" i="6"/>
  <c r="Y41" i="6"/>
  <c r="Y42" i="6"/>
  <c r="Y43" i="6"/>
  <c r="Y44" i="6"/>
  <c r="X44" i="6" s="1"/>
  <c r="Y45" i="6"/>
  <c r="Y46" i="6"/>
  <c r="Y47" i="6"/>
  <c r="Y48" i="6"/>
  <c r="Y49" i="6"/>
  <c r="Y50" i="6"/>
  <c r="Y51" i="6"/>
  <c r="Y52" i="6"/>
  <c r="Y53" i="6"/>
  <c r="Y54" i="6"/>
  <c r="Y55" i="6"/>
  <c r="Y56" i="6"/>
  <c r="X56" i="6" s="1"/>
  <c r="Y57" i="6"/>
  <c r="Y58" i="6"/>
  <c r="Y59" i="6"/>
  <c r="Y60" i="6"/>
  <c r="Y61" i="6"/>
  <c r="Y62" i="6"/>
  <c r="Y63" i="6"/>
  <c r="Y64" i="6"/>
  <c r="X64" i="6" s="1"/>
  <c r="Y65" i="6"/>
  <c r="Y66" i="6"/>
  <c r="Y67" i="6"/>
  <c r="Y68" i="6"/>
  <c r="Y69" i="6"/>
  <c r="Y70" i="6"/>
  <c r="Y71" i="6"/>
  <c r="Y72" i="6"/>
  <c r="X72" i="6" s="1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5" i="6"/>
  <c r="K94" i="6"/>
  <c r="Z94" i="6" s="1"/>
  <c r="L94" i="6"/>
  <c r="AA94" i="6" s="1"/>
  <c r="M94" i="6"/>
  <c r="J94" i="6"/>
  <c r="Y94" i="6" s="1"/>
  <c r="I93" i="6"/>
  <c r="I95" i="6"/>
  <c r="J7" i="6"/>
  <c r="P7" i="6"/>
  <c r="Q7" i="6"/>
  <c r="R7" i="6"/>
  <c r="O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I90" i="6"/>
  <c r="I91" i="6"/>
  <c r="I92" i="6"/>
  <c r="D8" i="5"/>
  <c r="E8" i="5"/>
  <c r="G8" i="5"/>
  <c r="H8" i="5"/>
  <c r="I8" i="5"/>
  <c r="J8" i="5"/>
  <c r="C8" i="5"/>
  <c r="D28" i="3"/>
  <c r="E28" i="3"/>
  <c r="G28" i="3"/>
  <c r="H28" i="3"/>
  <c r="I28" i="3"/>
  <c r="J28" i="3"/>
  <c r="C28" i="3"/>
  <c r="F8" i="5" l="1"/>
  <c r="X93" i="6"/>
  <c r="X85" i="6"/>
  <c r="X81" i="6"/>
  <c r="X77" i="6"/>
  <c r="X69" i="6"/>
  <c r="X65" i="6"/>
  <c r="X61" i="6"/>
  <c r="X53" i="6"/>
  <c r="X49" i="6"/>
  <c r="X45" i="6"/>
  <c r="X37" i="6"/>
  <c r="X33" i="6"/>
  <c r="X29" i="6"/>
  <c r="X21" i="6"/>
  <c r="X17" i="6"/>
  <c r="X13" i="6"/>
  <c r="J96" i="6"/>
  <c r="I94" i="6"/>
  <c r="X62" i="6"/>
  <c r="X30" i="6"/>
  <c r="X92" i="6"/>
  <c r="X88" i="6"/>
  <c r="X80" i="6"/>
  <c r="X76" i="6"/>
  <c r="X60" i="6"/>
  <c r="X48" i="6"/>
  <c r="X40" i="6"/>
  <c r="X12" i="6"/>
  <c r="X8" i="6"/>
  <c r="X90" i="6"/>
  <c r="X78" i="6"/>
  <c r="X66" i="6"/>
  <c r="X54" i="6"/>
  <c r="X42" i="6"/>
  <c r="X18" i="6"/>
  <c r="X82" i="6"/>
  <c r="X70" i="6"/>
  <c r="X50" i="6"/>
  <c r="X38" i="6"/>
  <c r="X22" i="6"/>
  <c r="X10" i="6"/>
  <c r="AB94" i="6"/>
  <c r="X94" i="6" s="1"/>
  <c r="X86" i="6"/>
  <c r="X74" i="6"/>
  <c r="X58" i="6"/>
  <c r="X46" i="6"/>
  <c r="X34" i="6"/>
  <c r="X26" i="6"/>
  <c r="X14" i="6"/>
  <c r="F28" i="3"/>
  <c r="X95" i="6"/>
  <c r="X91" i="6"/>
  <c r="X87" i="6"/>
  <c r="X83" i="6"/>
  <c r="X79" i="6"/>
  <c r="X75" i="6"/>
  <c r="X71" i="6"/>
  <c r="X67" i="6"/>
  <c r="X63" i="6"/>
  <c r="X59" i="6"/>
  <c r="X55" i="6"/>
  <c r="X51" i="6"/>
  <c r="X47" i="6"/>
  <c r="X43" i="6"/>
  <c r="X39" i="6"/>
  <c r="X35" i="6"/>
  <c r="X31" i="6"/>
  <c r="X27" i="6"/>
  <c r="X23" i="6"/>
  <c r="X19" i="6"/>
  <c r="X15" i="6"/>
  <c r="X11" i="6"/>
  <c r="X89" i="6"/>
  <c r="X73" i="6"/>
  <c r="X57" i="6"/>
  <c r="X41" i="6"/>
  <c r="X25" i="6"/>
  <c r="X9" i="6"/>
  <c r="X84" i="6"/>
  <c r="X68" i="6"/>
  <c r="X52" i="6"/>
  <c r="X36" i="6"/>
  <c r="X20" i="6"/>
  <c r="N7" i="6"/>
  <c r="F157" i="3"/>
  <c r="F158" i="3"/>
  <c r="D156" i="3"/>
  <c r="E156" i="3"/>
  <c r="G156" i="3"/>
  <c r="H156" i="3"/>
  <c r="I156" i="3"/>
  <c r="J156" i="3"/>
  <c r="C156" i="3"/>
  <c r="D23" i="3"/>
  <c r="E23" i="3"/>
  <c r="G23" i="3"/>
  <c r="H23" i="3"/>
  <c r="I23" i="3"/>
  <c r="C23" i="3"/>
  <c r="C15" i="3"/>
  <c r="D11" i="3"/>
  <c r="E11" i="3"/>
  <c r="G11" i="3"/>
  <c r="H11" i="3"/>
  <c r="I11" i="3"/>
  <c r="J11" i="3"/>
  <c r="C11" i="3"/>
  <c r="D8" i="3"/>
  <c r="E8" i="3"/>
  <c r="F8" i="3"/>
  <c r="C8" i="3"/>
  <c r="D15" i="3"/>
  <c r="E15" i="3"/>
  <c r="G15" i="3"/>
  <c r="H15" i="3"/>
  <c r="I15" i="3"/>
  <c r="J15" i="3"/>
  <c r="F9" i="3"/>
  <c r="F79" i="4"/>
  <c r="E310" i="2"/>
  <c r="F310" i="2"/>
  <c r="H310" i="2"/>
  <c r="I310" i="2"/>
  <c r="J310" i="2"/>
  <c r="K310" i="2"/>
  <c r="D310" i="2"/>
  <c r="G311" i="2"/>
  <c r="E307" i="2"/>
  <c r="E306" i="2" s="1"/>
  <c r="E305" i="2" s="1"/>
  <c r="F307" i="2"/>
  <c r="F306" i="2" s="1"/>
  <c r="F305" i="2" s="1"/>
  <c r="H307" i="2"/>
  <c r="I307" i="2"/>
  <c r="I306" i="2" s="1"/>
  <c r="I305" i="2" s="1"/>
  <c r="J307" i="2"/>
  <c r="J306" i="2" s="1"/>
  <c r="J305" i="2" s="1"/>
  <c r="K307" i="2"/>
  <c r="K306" i="2" s="1"/>
  <c r="K305" i="2" s="1"/>
  <c r="D306" i="2"/>
  <c r="D305" i="2" s="1"/>
  <c r="G302" i="2"/>
  <c r="G303" i="2"/>
  <c r="G304" i="2"/>
  <c r="E301" i="2"/>
  <c r="E300" i="2" s="1"/>
  <c r="F301" i="2"/>
  <c r="F300" i="2" s="1"/>
  <c r="H301" i="2"/>
  <c r="H300" i="2" s="1"/>
  <c r="I301" i="2"/>
  <c r="I300" i="2" s="1"/>
  <c r="J301" i="2"/>
  <c r="J300" i="2" s="1"/>
  <c r="K301" i="2"/>
  <c r="K300" i="2" s="1"/>
  <c r="D301" i="2"/>
  <c r="D300" i="2" s="1"/>
  <c r="E297" i="2"/>
  <c r="E296" i="2" s="1"/>
  <c r="F297" i="2"/>
  <c r="F296" i="2" s="1"/>
  <c r="H297" i="2"/>
  <c r="H296" i="2" s="1"/>
  <c r="I297" i="2"/>
  <c r="I296" i="2" s="1"/>
  <c r="J297" i="2"/>
  <c r="J296" i="2" s="1"/>
  <c r="K297" i="2"/>
  <c r="K296" i="2" s="1"/>
  <c r="D297" i="2"/>
  <c r="D296" i="2" s="1"/>
  <c r="E293" i="2"/>
  <c r="E292" i="2" s="1"/>
  <c r="E291" i="2" s="1"/>
  <c r="F293" i="2"/>
  <c r="F292" i="2" s="1"/>
  <c r="F291" i="2" s="1"/>
  <c r="H293" i="2"/>
  <c r="H292" i="2" s="1"/>
  <c r="I293" i="2"/>
  <c r="I292" i="2" s="1"/>
  <c r="I291" i="2" s="1"/>
  <c r="J293" i="2"/>
  <c r="J292" i="2" s="1"/>
  <c r="J291" i="2" s="1"/>
  <c r="K293" i="2"/>
  <c r="K292" i="2" s="1"/>
  <c r="K291" i="2" s="1"/>
  <c r="D293" i="2"/>
  <c r="D292" i="2" s="1"/>
  <c r="D291" i="2" s="1"/>
  <c r="D270" i="2"/>
  <c r="G294" i="2"/>
  <c r="E285" i="2"/>
  <c r="F285" i="2"/>
  <c r="H285" i="2"/>
  <c r="I285" i="2"/>
  <c r="J285" i="2"/>
  <c r="K285" i="2"/>
  <c r="H283" i="2"/>
  <c r="H282" i="2" s="1"/>
  <c r="I283" i="2"/>
  <c r="I282" i="2" s="1"/>
  <c r="J283" i="2"/>
  <c r="J282" i="2" s="1"/>
  <c r="K283" i="2"/>
  <c r="K282" i="2" s="1"/>
  <c r="G284" i="2"/>
  <c r="E286" i="2"/>
  <c r="F286" i="2"/>
  <c r="H286" i="2"/>
  <c r="I286" i="2"/>
  <c r="J286" i="2"/>
  <c r="K286" i="2"/>
  <c r="E270" i="2"/>
  <c r="F270" i="2"/>
  <c r="H270" i="2"/>
  <c r="I270" i="2"/>
  <c r="J270" i="2"/>
  <c r="K270" i="2"/>
  <c r="E263" i="2"/>
  <c r="E262" i="2" s="1"/>
  <c r="F263" i="2"/>
  <c r="F262" i="2" s="1"/>
  <c r="H263" i="2"/>
  <c r="H262" i="2" s="1"/>
  <c r="I263" i="2"/>
  <c r="I262" i="2" s="1"/>
  <c r="J263" i="2"/>
  <c r="J262" i="2" s="1"/>
  <c r="K263" i="2"/>
  <c r="K262" i="2" s="1"/>
  <c r="D263" i="2"/>
  <c r="D262" i="2" s="1"/>
  <c r="D258" i="2" s="1"/>
  <c r="G261" i="2"/>
  <c r="G264" i="2"/>
  <c r="G268" i="2"/>
  <c r="G271" i="2"/>
  <c r="G272" i="2"/>
  <c r="G273" i="2"/>
  <c r="G274" i="2"/>
  <c r="G275" i="2"/>
  <c r="G276" i="2"/>
  <c r="G277" i="2"/>
  <c r="G278" i="2"/>
  <c r="G279" i="2"/>
  <c r="G287" i="2"/>
  <c r="G286" i="2" s="1"/>
  <c r="G298" i="2"/>
  <c r="G299" i="2"/>
  <c r="G308" i="2"/>
  <c r="G313" i="2"/>
  <c r="G259" i="2"/>
  <c r="E260" i="2"/>
  <c r="F260" i="2"/>
  <c r="H260" i="2"/>
  <c r="I260" i="2"/>
  <c r="J260" i="2"/>
  <c r="K260" i="2"/>
  <c r="D260" i="2"/>
  <c r="G248" i="2"/>
  <c r="G249" i="2"/>
  <c r="G250" i="2"/>
  <c r="G251" i="2"/>
  <c r="G252" i="2"/>
  <c r="E247" i="2"/>
  <c r="E246" i="2" s="1"/>
  <c r="F247" i="2"/>
  <c r="F246" i="2" s="1"/>
  <c r="H247" i="2"/>
  <c r="H246" i="2" s="1"/>
  <c r="I247" i="2"/>
  <c r="I246" i="2" s="1"/>
  <c r="J247" i="2"/>
  <c r="J246" i="2" s="1"/>
  <c r="K247" i="2"/>
  <c r="K246" i="2" s="1"/>
  <c r="D247" i="2"/>
  <c r="D246" i="2" s="1"/>
  <c r="G222" i="2"/>
  <c r="G223" i="2"/>
  <c r="G224" i="2"/>
  <c r="G225" i="2"/>
  <c r="G226" i="2"/>
  <c r="G227" i="2"/>
  <c r="G234" i="2"/>
  <c r="G237" i="2"/>
  <c r="G239" i="2"/>
  <c r="G242" i="2"/>
  <c r="G243" i="2"/>
  <c r="G221" i="2"/>
  <c r="E241" i="2"/>
  <c r="E240" i="2" s="1"/>
  <c r="F241" i="2"/>
  <c r="F240" i="2" s="1"/>
  <c r="H241" i="2"/>
  <c r="I241" i="2"/>
  <c r="I240" i="2" s="1"/>
  <c r="J241" i="2"/>
  <c r="J240" i="2" s="1"/>
  <c r="K241" i="2"/>
  <c r="K240" i="2" s="1"/>
  <c r="D241" i="2"/>
  <c r="D240" i="2" s="1"/>
  <c r="E236" i="2"/>
  <c r="E235" i="2" s="1"/>
  <c r="F236" i="2"/>
  <c r="F235" i="2" s="1"/>
  <c r="H236" i="2"/>
  <c r="I236" i="2"/>
  <c r="I235" i="2" s="1"/>
  <c r="J236" i="2"/>
  <c r="J235" i="2" s="1"/>
  <c r="K236" i="2"/>
  <c r="K235" i="2" s="1"/>
  <c r="D236" i="2"/>
  <c r="D235" i="2" s="1"/>
  <c r="G213" i="2"/>
  <c r="G216" i="2"/>
  <c r="G217" i="2"/>
  <c r="G218" i="2"/>
  <c r="G219" i="2"/>
  <c r="G220" i="2"/>
  <c r="G212" i="2"/>
  <c r="E215" i="2"/>
  <c r="E214" i="2" s="1"/>
  <c r="F215" i="2"/>
  <c r="F214" i="2" s="1"/>
  <c r="H215" i="2"/>
  <c r="I215" i="2"/>
  <c r="I214" i="2" s="1"/>
  <c r="J215" i="2"/>
  <c r="J214" i="2" s="1"/>
  <c r="K215" i="2"/>
  <c r="K214" i="2" s="1"/>
  <c r="D215" i="2"/>
  <c r="G211" i="2"/>
  <c r="G209" i="2"/>
  <c r="E210" i="2"/>
  <c r="F210" i="2"/>
  <c r="H210" i="2"/>
  <c r="I210" i="2"/>
  <c r="J210" i="2"/>
  <c r="K210" i="2"/>
  <c r="D210" i="2"/>
  <c r="E200" i="2"/>
  <c r="F200" i="2"/>
  <c r="H200" i="2"/>
  <c r="I200" i="2"/>
  <c r="J200" i="2"/>
  <c r="K200" i="2"/>
  <c r="I7" i="3" l="1"/>
  <c r="I295" i="2"/>
  <c r="D238" i="2"/>
  <c r="K295" i="2"/>
  <c r="F295" i="2"/>
  <c r="J267" i="2"/>
  <c r="K238" i="2"/>
  <c r="I238" i="2"/>
  <c r="J238" i="2"/>
  <c r="E238" i="2"/>
  <c r="D295" i="2"/>
  <c r="H7" i="3"/>
  <c r="C7" i="3"/>
  <c r="F11" i="3"/>
  <c r="J7" i="3"/>
  <c r="E7" i="3"/>
  <c r="D7" i="3"/>
  <c r="F156" i="3"/>
  <c r="I199" i="2"/>
  <c r="J295" i="2"/>
  <c r="E295" i="2"/>
  <c r="D199" i="2"/>
  <c r="J199" i="2"/>
  <c r="H199" i="2"/>
  <c r="E199" i="2"/>
  <c r="G260" i="2"/>
  <c r="K267" i="2"/>
  <c r="I267" i="2"/>
  <c r="G307" i="2"/>
  <c r="G285" i="2"/>
  <c r="G310" i="2"/>
  <c r="F15" i="3"/>
  <c r="G7" i="3"/>
  <c r="G292" i="2"/>
  <c r="G301" i="2"/>
  <c r="H306" i="2"/>
  <c r="G306" i="2" s="1"/>
  <c r="G300" i="2"/>
  <c r="H295" i="2"/>
  <c r="G293" i="2"/>
  <c r="G296" i="2"/>
  <c r="H267" i="2"/>
  <c r="H291" i="2"/>
  <c r="G291" i="2" s="1"/>
  <c r="G283" i="2"/>
  <c r="G297" i="2"/>
  <c r="K199" i="2"/>
  <c r="F199" i="2"/>
  <c r="F197" i="2" s="1"/>
  <c r="G236" i="2"/>
  <c r="H235" i="2"/>
  <c r="G235" i="2" s="1"/>
  <c r="G215" i="2"/>
  <c r="G241" i="2"/>
  <c r="G247" i="2"/>
  <c r="G270" i="2"/>
  <c r="G210" i="2"/>
  <c r="G262" i="2"/>
  <c r="G263" i="2"/>
  <c r="G246" i="2"/>
  <c r="H214" i="2"/>
  <c r="G214" i="2" s="1"/>
  <c r="H240" i="2"/>
  <c r="G200" i="2"/>
  <c r="G208" i="2"/>
  <c r="E193" i="2"/>
  <c r="E192" i="2" s="1"/>
  <c r="F193" i="2"/>
  <c r="F192" i="2" s="1"/>
  <c r="G193" i="2"/>
  <c r="G192" i="2" s="1"/>
  <c r="H193" i="2"/>
  <c r="H192" i="2" s="1"/>
  <c r="I193" i="2"/>
  <c r="I192" i="2" s="1"/>
  <c r="J193" i="2"/>
  <c r="J192" i="2" s="1"/>
  <c r="K193" i="2"/>
  <c r="K192" i="2" s="1"/>
  <c r="D193" i="2"/>
  <c r="D192" i="2" s="1"/>
  <c r="G109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8" i="2"/>
  <c r="G189" i="2"/>
  <c r="E171" i="2"/>
  <c r="F171" i="2"/>
  <c r="H171" i="2"/>
  <c r="I171" i="2"/>
  <c r="J171" i="2"/>
  <c r="K171" i="2"/>
  <c r="D168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47" i="2"/>
  <c r="G144" i="2"/>
  <c r="G145" i="2"/>
  <c r="G146" i="2"/>
  <c r="G138" i="2"/>
  <c r="G139" i="2"/>
  <c r="G140" i="2"/>
  <c r="G141" i="2"/>
  <c r="G142" i="2"/>
  <c r="G143" i="2"/>
  <c r="G137" i="2"/>
  <c r="G136" i="2"/>
  <c r="H135" i="2"/>
  <c r="I135" i="2"/>
  <c r="J135" i="2"/>
  <c r="K135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E120" i="2"/>
  <c r="F120" i="2"/>
  <c r="H120" i="2"/>
  <c r="I120" i="2"/>
  <c r="J120" i="2"/>
  <c r="K120" i="2"/>
  <c r="G113" i="2"/>
  <c r="G114" i="2"/>
  <c r="G115" i="2"/>
  <c r="G116" i="2"/>
  <c r="G117" i="2"/>
  <c r="G112" i="2"/>
  <c r="E111" i="2"/>
  <c r="F111" i="2"/>
  <c r="H111" i="2"/>
  <c r="I111" i="2"/>
  <c r="J111" i="2"/>
  <c r="K111" i="2"/>
  <c r="G100" i="2"/>
  <c r="G99" i="2"/>
  <c r="G94" i="2"/>
  <c r="G95" i="2"/>
  <c r="G96" i="2"/>
  <c r="G97" i="2"/>
  <c r="G98" i="2"/>
  <c r="G93" i="2"/>
  <c r="E92" i="2"/>
  <c r="F92" i="2"/>
  <c r="I92" i="2"/>
  <c r="J92" i="2"/>
  <c r="K92" i="2"/>
  <c r="G105" i="2"/>
  <c r="G104" i="2"/>
  <c r="G103" i="2" s="1"/>
  <c r="G102" i="2"/>
  <c r="E104" i="2"/>
  <c r="E103" i="2" s="1"/>
  <c r="F104" i="2"/>
  <c r="F103" i="2" s="1"/>
  <c r="D104" i="2"/>
  <c r="D103" i="2" s="1"/>
  <c r="G86" i="2"/>
  <c r="G87" i="2"/>
  <c r="G88" i="2"/>
  <c r="G83" i="2"/>
  <c r="E84" i="2"/>
  <c r="F84" i="2"/>
  <c r="I84" i="2"/>
  <c r="J84" i="2"/>
  <c r="K84" i="2"/>
  <c r="D84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59" i="2"/>
  <c r="G57" i="2"/>
  <c r="G56" i="2"/>
  <c r="G49" i="2"/>
  <c r="G50" i="2"/>
  <c r="G51" i="2"/>
  <c r="G52" i="2"/>
  <c r="G53" i="2"/>
  <c r="G54" i="2"/>
  <c r="G55" i="2"/>
  <c r="G48" i="2"/>
  <c r="E58" i="2"/>
  <c r="I58" i="2"/>
  <c r="J58" i="2"/>
  <c r="K58" i="2"/>
  <c r="E47" i="2"/>
  <c r="F47" i="2"/>
  <c r="F46" i="2" s="1"/>
  <c r="H47" i="2"/>
  <c r="I47" i="2"/>
  <c r="J47" i="2"/>
  <c r="K47" i="2"/>
  <c r="D47" i="2"/>
  <c r="E22" i="2"/>
  <c r="F22" i="2"/>
  <c r="H22" i="2"/>
  <c r="I22" i="2"/>
  <c r="J22" i="2"/>
  <c r="K22" i="2"/>
  <c r="G21" i="2"/>
  <c r="G20" i="2"/>
  <c r="E10" i="2"/>
  <c r="F10" i="2"/>
  <c r="F9" i="2" s="1"/>
  <c r="H10" i="2"/>
  <c r="I10" i="2"/>
  <c r="J10" i="2"/>
  <c r="K10" i="2"/>
  <c r="D10" i="2"/>
  <c r="D22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20" i="1"/>
  <c r="E119" i="1"/>
  <c r="F119" i="1"/>
  <c r="H119" i="1"/>
  <c r="I119" i="1"/>
  <c r="J119" i="1"/>
  <c r="K119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84" i="1"/>
  <c r="E83" i="1"/>
  <c r="F83" i="1"/>
  <c r="D83" i="1"/>
  <c r="G76" i="1"/>
  <c r="G77" i="1"/>
  <c r="G78" i="1"/>
  <c r="G79" i="1"/>
  <c r="G80" i="1"/>
  <c r="G81" i="1"/>
  <c r="G82" i="1"/>
  <c r="G75" i="1"/>
  <c r="E74" i="1"/>
  <c r="F74" i="1"/>
  <c r="H74" i="1"/>
  <c r="I74" i="1"/>
  <c r="J74" i="1"/>
  <c r="K74" i="1"/>
  <c r="D7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44" i="1"/>
  <c r="E43" i="1"/>
  <c r="F43" i="1"/>
  <c r="H43" i="1"/>
  <c r="I43" i="1"/>
  <c r="J43" i="1"/>
  <c r="K43" i="1"/>
  <c r="D43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6" i="1"/>
  <c r="E25" i="1"/>
  <c r="F25" i="1"/>
  <c r="H25" i="1"/>
  <c r="I25" i="1"/>
  <c r="J25" i="1"/>
  <c r="K25" i="1"/>
  <c r="D25" i="1"/>
  <c r="G22" i="1"/>
  <c r="E21" i="1"/>
  <c r="F21" i="1"/>
  <c r="D21" i="1"/>
  <c r="G20" i="1"/>
  <c r="E19" i="1"/>
  <c r="F19" i="1"/>
  <c r="H19" i="1"/>
  <c r="I19" i="1"/>
  <c r="J19" i="1"/>
  <c r="K19" i="1"/>
  <c r="D19" i="1"/>
  <c r="G12" i="1"/>
  <c r="G13" i="1"/>
  <c r="G14" i="1"/>
  <c r="G15" i="1"/>
  <c r="G16" i="1"/>
  <c r="G17" i="1"/>
  <c r="G18" i="1"/>
  <c r="G11" i="1"/>
  <c r="E10" i="1"/>
  <c r="F10" i="1"/>
  <c r="H10" i="1"/>
  <c r="I10" i="1"/>
  <c r="J10" i="1"/>
  <c r="K10" i="1"/>
  <c r="D10" i="1"/>
  <c r="E7" i="1"/>
  <c r="F7" i="1"/>
  <c r="H7" i="1"/>
  <c r="I7" i="1"/>
  <c r="J7" i="1"/>
  <c r="K7" i="1"/>
  <c r="D7" i="1"/>
  <c r="H110" i="2" l="1"/>
  <c r="G295" i="2"/>
  <c r="D9" i="2"/>
  <c r="J9" i="2"/>
  <c r="H9" i="2"/>
  <c r="E9" i="2"/>
  <c r="K46" i="2"/>
  <c r="I46" i="2"/>
  <c r="J81" i="2"/>
  <c r="F81" i="2"/>
  <c r="F7" i="2" s="1"/>
  <c r="K9" i="2"/>
  <c r="I9" i="2"/>
  <c r="H46" i="2"/>
  <c r="E46" i="2"/>
  <c r="K81" i="2"/>
  <c r="I81" i="2"/>
  <c r="E81" i="2"/>
  <c r="J46" i="2"/>
  <c r="G58" i="2"/>
  <c r="G74" i="1"/>
  <c r="G83" i="1"/>
  <c r="F6" i="1"/>
  <c r="G119" i="1"/>
  <c r="F7" i="3"/>
  <c r="G19" i="1"/>
  <c r="G240" i="2"/>
  <c r="H238" i="2"/>
  <c r="E6" i="1"/>
  <c r="G10" i="1"/>
  <c r="D6" i="1"/>
  <c r="I110" i="2"/>
  <c r="G25" i="1"/>
  <c r="G43" i="1"/>
  <c r="G282" i="2"/>
  <c r="G199" i="2"/>
  <c r="D110" i="2"/>
  <c r="G267" i="2"/>
  <c r="H305" i="2"/>
  <c r="G305" i="2" s="1"/>
  <c r="G47" i="2"/>
  <c r="K110" i="2"/>
  <c r="F110" i="2"/>
  <c r="J110" i="2"/>
  <c r="E110" i="2"/>
  <c r="G120" i="2"/>
  <c r="G135" i="2"/>
  <c r="G111" i="2"/>
  <c r="G171" i="2"/>
  <c r="F91" i="2"/>
  <c r="K91" i="2"/>
  <c r="K89" i="2" s="1"/>
  <c r="I91" i="2"/>
  <c r="I89" i="2" s="1"/>
  <c r="D91" i="2"/>
  <c r="G84" i="2"/>
  <c r="J91" i="2"/>
  <c r="J89" i="2" s="1"/>
  <c r="E91" i="2"/>
  <c r="E89" i="2" s="1"/>
  <c r="H91" i="2"/>
  <c r="G92" i="2"/>
  <c r="G10" i="2"/>
  <c r="G22" i="2"/>
  <c r="G7" i="1"/>
  <c r="V7" i="6"/>
  <c r="U7" i="6"/>
  <c r="T7" i="6"/>
  <c r="G81" i="2" l="1"/>
  <c r="G9" i="2"/>
  <c r="G110" i="2"/>
  <c r="I7" i="2"/>
  <c r="K7" i="2"/>
  <c r="H7" i="2"/>
  <c r="G46" i="2"/>
  <c r="J7" i="2"/>
  <c r="G91" i="2"/>
  <c r="G89" i="2" s="1"/>
  <c r="H89" i="2"/>
  <c r="K7" i="6"/>
  <c r="K96" i="6" s="1"/>
  <c r="L7" i="6"/>
  <c r="L96" i="6" s="1"/>
  <c r="M7" i="6"/>
  <c r="M96" i="6" s="1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96" i="6" l="1"/>
  <c r="I7" i="6"/>
  <c r="H27" i="3" l="1"/>
  <c r="I27" i="3"/>
  <c r="J27" i="3"/>
  <c r="J23" i="3" s="1"/>
  <c r="F23" i="3" s="1"/>
  <c r="G27" i="3"/>
  <c r="G207" i="2" l="1"/>
  <c r="G206" i="2"/>
  <c r="G205" i="2"/>
  <c r="G204" i="2"/>
  <c r="G203" i="2"/>
  <c r="F269" i="2"/>
  <c r="F267" i="2" s="1"/>
  <c r="E269" i="2"/>
  <c r="E267" i="2" s="1"/>
  <c r="K168" i="2" l="1"/>
  <c r="K108" i="2" s="1"/>
  <c r="J168" i="2"/>
  <c r="J108" i="2" s="1"/>
  <c r="I168" i="2"/>
  <c r="I108" i="2" s="1"/>
  <c r="H168" i="2"/>
  <c r="H108" i="2" s="1"/>
  <c r="G168" i="2"/>
  <c r="F168" i="2"/>
  <c r="E168" i="2"/>
  <c r="G108" i="2" l="1"/>
  <c r="F234" i="2" l="1"/>
  <c r="K197" i="2"/>
  <c r="J197" i="2"/>
  <c r="I197" i="2"/>
  <c r="F89" i="2"/>
  <c r="H197" i="2" l="1"/>
  <c r="G197" i="2" s="1"/>
  <c r="F191" i="2" l="1"/>
  <c r="D222" i="2"/>
  <c r="D146" i="2"/>
  <c r="D89" i="2"/>
  <c r="D135" i="2" l="1"/>
  <c r="D108" i="2" s="1"/>
  <c r="D312" i="2"/>
  <c r="D309" i="2" s="1"/>
  <c r="E312" i="2"/>
  <c r="E309" i="2" s="1"/>
  <c r="F312" i="2"/>
  <c r="F309" i="2" s="1"/>
  <c r="H312" i="2"/>
  <c r="I312" i="2"/>
  <c r="I309" i="2" s="1"/>
  <c r="J312" i="2"/>
  <c r="J309" i="2" s="1"/>
  <c r="K312" i="2"/>
  <c r="K309" i="2" s="1"/>
  <c r="G312" i="2" l="1"/>
  <c r="H309" i="2"/>
  <c r="G309" i="2" s="1"/>
  <c r="D58" i="4"/>
  <c r="E58" i="4"/>
  <c r="C58" i="4"/>
  <c r="D42" i="4"/>
  <c r="E42" i="4"/>
  <c r="C42" i="4"/>
  <c r="F41" i="4"/>
  <c r="C48" i="4" l="1"/>
  <c r="G8" i="1"/>
  <c r="F139" i="4" l="1"/>
  <c r="I136" i="5"/>
  <c r="H136" i="5"/>
  <c r="G136" i="5"/>
  <c r="J136" i="5"/>
  <c r="F138" i="5"/>
  <c r="F136" i="5" s="1"/>
  <c r="E136" i="5"/>
  <c r="D136" i="5"/>
  <c r="C136" i="5"/>
  <c r="F105" i="4" l="1"/>
  <c r="F107" i="4"/>
  <c r="F110" i="4"/>
  <c r="F10" i="3"/>
  <c r="F16" i="3"/>
  <c r="F120" i="4"/>
  <c r="F119" i="4"/>
  <c r="F118" i="4"/>
  <c r="F115" i="4"/>
  <c r="E7" i="5"/>
  <c r="W96" i="6" l="1"/>
  <c r="V96" i="6"/>
  <c r="U96" i="6"/>
  <c r="R96" i="6"/>
  <c r="Q96" i="6"/>
  <c r="P96" i="6"/>
  <c r="O96" i="6"/>
  <c r="H96" i="6"/>
  <c r="G96" i="6"/>
  <c r="F96" i="6"/>
  <c r="E96" i="6"/>
  <c r="S93" i="6"/>
  <c r="N93" i="6"/>
  <c r="D93" i="6"/>
  <c r="AB7" i="6"/>
  <c r="AB96" i="6" s="1"/>
  <c r="AA7" i="6"/>
  <c r="AA96" i="6" s="1"/>
  <c r="Z7" i="6"/>
  <c r="D7" i="6"/>
  <c r="J7" i="5"/>
  <c r="I7" i="5"/>
  <c r="H7" i="5"/>
  <c r="G7" i="5"/>
  <c r="D7" i="5"/>
  <c r="C7" i="5"/>
  <c r="F54" i="3"/>
  <c r="F53" i="3"/>
  <c r="F52" i="3"/>
  <c r="F51" i="3"/>
  <c r="F50" i="3"/>
  <c r="F49" i="3"/>
  <c r="F48" i="3"/>
  <c r="F47" i="3"/>
  <c r="F46" i="3"/>
  <c r="F45" i="3"/>
  <c r="F44" i="3"/>
  <c r="E27" i="3"/>
  <c r="D27" i="3"/>
  <c r="C27" i="3"/>
  <c r="F25" i="3"/>
  <c r="F24" i="3"/>
  <c r="J22" i="3"/>
  <c r="H22" i="3"/>
  <c r="C22" i="3"/>
  <c r="I22" i="3"/>
  <c r="E22" i="3"/>
  <c r="D22" i="3"/>
  <c r="F21" i="3"/>
  <c r="F18" i="3"/>
  <c r="F17" i="3"/>
  <c r="F13" i="3"/>
  <c r="F46" i="4"/>
  <c r="F44" i="4"/>
  <c r="J83" i="4"/>
  <c r="I83" i="4"/>
  <c r="H83" i="4"/>
  <c r="G83" i="4"/>
  <c r="E83" i="4"/>
  <c r="D83" i="4"/>
  <c r="C83" i="4"/>
  <c r="F82" i="4"/>
  <c r="F81" i="4"/>
  <c r="F80" i="4"/>
  <c r="F78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78" i="4"/>
  <c r="E178" i="4"/>
  <c r="D178" i="4"/>
  <c r="C178" i="4"/>
  <c r="F174" i="4"/>
  <c r="E174" i="4"/>
  <c r="D174" i="4"/>
  <c r="C174" i="4"/>
  <c r="F170" i="4"/>
  <c r="E170" i="4"/>
  <c r="D170" i="4"/>
  <c r="C170" i="4"/>
  <c r="F168" i="4"/>
  <c r="F167" i="4"/>
  <c r="F166" i="4"/>
  <c r="K165" i="4"/>
  <c r="J165" i="4"/>
  <c r="I165" i="4"/>
  <c r="H165" i="4"/>
  <c r="G165" i="4"/>
  <c r="E165" i="4"/>
  <c r="D165" i="4"/>
  <c r="C165" i="4"/>
  <c r="F164" i="4"/>
  <c r="F163" i="4"/>
  <c r="F162" i="4"/>
  <c r="K161" i="4"/>
  <c r="J161" i="4"/>
  <c r="I161" i="4"/>
  <c r="H161" i="4"/>
  <c r="G161" i="4"/>
  <c r="E161" i="4"/>
  <c r="D161" i="4"/>
  <c r="C161" i="4"/>
  <c r="F159" i="4"/>
  <c r="F158" i="4"/>
  <c r="F157" i="4"/>
  <c r="F156" i="4"/>
  <c r="F154" i="4"/>
  <c r="F153" i="4"/>
  <c r="J152" i="4"/>
  <c r="I152" i="4"/>
  <c r="H152" i="4"/>
  <c r="G152" i="4"/>
  <c r="E152" i="4"/>
  <c r="D152" i="4"/>
  <c r="C152" i="4"/>
  <c r="J142" i="4"/>
  <c r="I142" i="4"/>
  <c r="H142" i="4"/>
  <c r="G142" i="4"/>
  <c r="F142" i="4"/>
  <c r="E142" i="4"/>
  <c r="D142" i="4"/>
  <c r="C142" i="4"/>
  <c r="J137" i="4"/>
  <c r="J147" i="4" s="1"/>
  <c r="I137" i="4"/>
  <c r="I147" i="4" s="1"/>
  <c r="H137" i="4"/>
  <c r="H147" i="4" s="1"/>
  <c r="G137" i="4"/>
  <c r="G147" i="4" s="1"/>
  <c r="F137" i="4"/>
  <c r="E137" i="4"/>
  <c r="E147" i="4" s="1"/>
  <c r="D137" i="4"/>
  <c r="D147" i="4" s="1"/>
  <c r="C137" i="4"/>
  <c r="C147" i="4" s="1"/>
  <c r="J127" i="4"/>
  <c r="J126" i="4" s="1"/>
  <c r="I127" i="4"/>
  <c r="I126" i="4" s="1"/>
  <c r="H127" i="4"/>
  <c r="H126" i="4" s="1"/>
  <c r="G127" i="4"/>
  <c r="E127" i="4"/>
  <c r="E126" i="4" s="1"/>
  <c r="D127" i="4"/>
  <c r="D126" i="4" s="1"/>
  <c r="C127" i="4"/>
  <c r="C126" i="4" s="1"/>
  <c r="J124" i="4"/>
  <c r="I124" i="4"/>
  <c r="H124" i="4"/>
  <c r="E124" i="4"/>
  <c r="D124" i="4"/>
  <c r="C124" i="4"/>
  <c r="F121" i="4"/>
  <c r="J112" i="4"/>
  <c r="J109" i="4" s="1"/>
  <c r="I112" i="4"/>
  <c r="I109" i="4" s="1"/>
  <c r="H112" i="4"/>
  <c r="H109" i="4" s="1"/>
  <c r="G112" i="4"/>
  <c r="G109" i="4" s="1"/>
  <c r="E112" i="4"/>
  <c r="E109" i="4" s="1"/>
  <c r="D112" i="4"/>
  <c r="D109" i="4" s="1"/>
  <c r="C112" i="4"/>
  <c r="C109" i="4" s="1"/>
  <c r="F111" i="4"/>
  <c r="F108" i="4"/>
  <c r="F106" i="4"/>
  <c r="J104" i="4"/>
  <c r="I104" i="4"/>
  <c r="H104" i="4"/>
  <c r="G104" i="4"/>
  <c r="E104" i="4"/>
  <c r="D104" i="4"/>
  <c r="C104" i="4"/>
  <c r="F100" i="4"/>
  <c r="F99" i="4"/>
  <c r="F98" i="4"/>
  <c r="J97" i="4"/>
  <c r="I97" i="4"/>
  <c r="H97" i="4"/>
  <c r="G97" i="4"/>
  <c r="E97" i="4"/>
  <c r="D97" i="4"/>
  <c r="C97" i="4"/>
  <c r="F96" i="4"/>
  <c r="F95" i="4"/>
  <c r="F94" i="4"/>
  <c r="F93" i="4"/>
  <c r="F92" i="4"/>
  <c r="F91" i="4"/>
  <c r="J90" i="4"/>
  <c r="I90" i="4"/>
  <c r="H90" i="4"/>
  <c r="G90" i="4"/>
  <c r="E90" i="4"/>
  <c r="D90" i="4"/>
  <c r="C90" i="4"/>
  <c r="F89" i="4"/>
  <c r="F88" i="4"/>
  <c r="F87" i="4"/>
  <c r="F86" i="4"/>
  <c r="J85" i="4"/>
  <c r="I85" i="4"/>
  <c r="H85" i="4"/>
  <c r="G85" i="4"/>
  <c r="E85" i="4"/>
  <c r="D85" i="4"/>
  <c r="C85" i="4"/>
  <c r="F74" i="4"/>
  <c r="F73" i="4"/>
  <c r="F71" i="4"/>
  <c r="F70" i="4"/>
  <c r="F68" i="4"/>
  <c r="F67" i="4"/>
  <c r="F66" i="4"/>
  <c r="F65" i="4"/>
  <c r="F63" i="4"/>
  <c r="F62" i="4"/>
  <c r="F61" i="4"/>
  <c r="F60" i="4"/>
  <c r="F59" i="4"/>
  <c r="J58" i="4"/>
  <c r="I58" i="4"/>
  <c r="H58" i="4"/>
  <c r="G58" i="4"/>
  <c r="F57" i="4"/>
  <c r="F56" i="4"/>
  <c r="J55" i="4"/>
  <c r="J75" i="4" s="1"/>
  <c r="I55" i="4"/>
  <c r="I75" i="4" s="1"/>
  <c r="H55" i="4"/>
  <c r="H75" i="4" s="1"/>
  <c r="G55" i="4"/>
  <c r="G75" i="4" s="1"/>
  <c r="E55" i="4"/>
  <c r="E75" i="4" s="1"/>
  <c r="D55" i="4"/>
  <c r="D75" i="4" s="1"/>
  <c r="C55" i="4"/>
  <c r="C75" i="4" s="1"/>
  <c r="F54" i="4"/>
  <c r="F53" i="4"/>
  <c r="F52" i="4"/>
  <c r="F51" i="4"/>
  <c r="F50" i="4"/>
  <c r="J49" i="4"/>
  <c r="I49" i="4"/>
  <c r="H49" i="4"/>
  <c r="G49" i="4"/>
  <c r="E49" i="4"/>
  <c r="D49" i="4"/>
  <c r="C49" i="4"/>
  <c r="K48" i="4"/>
  <c r="K64" i="4" s="1"/>
  <c r="K69" i="4" s="1"/>
  <c r="K72" i="4" s="1"/>
  <c r="F47" i="4"/>
  <c r="F45" i="4"/>
  <c r="F43" i="4"/>
  <c r="J42" i="4"/>
  <c r="J48" i="4" s="1"/>
  <c r="I42" i="4"/>
  <c r="H42" i="4"/>
  <c r="H48" i="4" s="1"/>
  <c r="G42" i="4"/>
  <c r="D48" i="4"/>
  <c r="F259" i="2"/>
  <c r="F258" i="2" s="1"/>
  <c r="K258" i="2"/>
  <c r="J258" i="2"/>
  <c r="I258" i="2"/>
  <c r="H258" i="2"/>
  <c r="E258" i="2"/>
  <c r="D214" i="2"/>
  <c r="D197" i="2" s="1"/>
  <c r="G201" i="2"/>
  <c r="F146" i="2"/>
  <c r="E146" i="2"/>
  <c r="F136" i="2"/>
  <c r="E136" i="2"/>
  <c r="G85" i="2"/>
  <c r="G82" i="2"/>
  <c r="D81" i="2"/>
  <c r="D46" i="2" s="1"/>
  <c r="G19" i="2"/>
  <c r="G18" i="2"/>
  <c r="G17" i="2"/>
  <c r="G16" i="2"/>
  <c r="G15" i="2"/>
  <c r="G14" i="2"/>
  <c r="G13" i="2"/>
  <c r="G12" i="2"/>
  <c r="G11" i="2"/>
  <c r="K118" i="1"/>
  <c r="J118" i="1"/>
  <c r="I118" i="1"/>
  <c r="H118" i="1"/>
  <c r="F118" i="1"/>
  <c r="E118" i="1"/>
  <c r="D118" i="1"/>
  <c r="K21" i="1"/>
  <c r="J21" i="1"/>
  <c r="I21" i="1"/>
  <c r="H21" i="1"/>
  <c r="G9" i="1"/>
  <c r="F124" i="4" l="1"/>
  <c r="C64" i="4"/>
  <c r="C69" i="4" s="1"/>
  <c r="C72" i="4" s="1"/>
  <c r="C76" i="4"/>
  <c r="C73" i="4" s="1"/>
  <c r="J6" i="1"/>
  <c r="I6" i="1"/>
  <c r="K6" i="1"/>
  <c r="G126" i="4"/>
  <c r="F126" i="4" s="1"/>
  <c r="F127" i="4"/>
  <c r="F7" i="5"/>
  <c r="Z96" i="6"/>
  <c r="G258" i="2"/>
  <c r="E135" i="2"/>
  <c r="E108" i="2" s="1"/>
  <c r="F135" i="2"/>
  <c r="F108" i="2" s="1"/>
  <c r="G118" i="1"/>
  <c r="H6" i="1"/>
  <c r="G21" i="1"/>
  <c r="E7" i="2"/>
  <c r="E135" i="4"/>
  <c r="D269" i="2"/>
  <c r="D267" i="2" s="1"/>
  <c r="F238" i="2"/>
  <c r="D182" i="4"/>
  <c r="D64" i="4"/>
  <c r="D69" i="4" s="1"/>
  <c r="D72" i="4" s="1"/>
  <c r="C135" i="4"/>
  <c r="J64" i="4"/>
  <c r="J69" i="4" s="1"/>
  <c r="J72" i="4" s="1"/>
  <c r="F42" i="4"/>
  <c r="H64" i="4"/>
  <c r="H69" i="4" s="1"/>
  <c r="H72" i="4" s="1"/>
  <c r="F58" i="4"/>
  <c r="D7" i="2"/>
  <c r="G22" i="3"/>
  <c r="F22" i="3" s="1"/>
  <c r="F27" i="3"/>
  <c r="F182" i="4"/>
  <c r="F83" i="4"/>
  <c r="N96" i="6"/>
  <c r="D96" i="6"/>
  <c r="D101" i="4"/>
  <c r="G101" i="4"/>
  <c r="I101" i="4"/>
  <c r="F97" i="4"/>
  <c r="D122" i="4"/>
  <c r="C101" i="4"/>
  <c r="E101" i="4"/>
  <c r="H101" i="4"/>
  <c r="J101" i="4"/>
  <c r="I135" i="4"/>
  <c r="F152" i="4"/>
  <c r="F165" i="4"/>
  <c r="F90" i="4"/>
  <c r="E76" i="4"/>
  <c r="E73" i="4" s="1"/>
  <c r="F85" i="4"/>
  <c r="C122" i="4"/>
  <c r="C148" i="4" s="1"/>
  <c r="C150" i="4" s="1"/>
  <c r="E122" i="4"/>
  <c r="H122" i="4"/>
  <c r="J122" i="4"/>
  <c r="F112" i="4"/>
  <c r="F109" i="4" s="1"/>
  <c r="H135" i="4"/>
  <c r="J135" i="4"/>
  <c r="D135" i="4"/>
  <c r="C182" i="4"/>
  <c r="E182" i="4"/>
  <c r="E48" i="4"/>
  <c r="G122" i="4"/>
  <c r="I122" i="4"/>
  <c r="F104" i="4"/>
  <c r="F161" i="4"/>
  <c r="F49" i="4"/>
  <c r="G76" i="4"/>
  <c r="I76" i="4"/>
  <c r="I48" i="4"/>
  <c r="G48" i="4"/>
  <c r="G64" i="4" s="1"/>
  <c r="F75" i="4"/>
  <c r="D76" i="4"/>
  <c r="D73" i="4" s="1"/>
  <c r="H76" i="4"/>
  <c r="J76" i="4"/>
  <c r="F147" i="4"/>
  <c r="F55" i="4"/>
  <c r="E197" i="2"/>
  <c r="E148" i="4" l="1"/>
  <c r="E150" i="4" s="1"/>
  <c r="G135" i="4"/>
  <c r="D6" i="2"/>
  <c r="E6" i="2"/>
  <c r="K6" i="2"/>
  <c r="I6" i="2"/>
  <c r="J6" i="2"/>
  <c r="F6" i="2"/>
  <c r="G6" i="1"/>
  <c r="G238" i="2"/>
  <c r="I64" i="4"/>
  <c r="I69" i="4" s="1"/>
  <c r="I72" i="4" s="1"/>
  <c r="E64" i="4"/>
  <c r="E69" i="4" s="1"/>
  <c r="E72" i="4" s="1"/>
  <c r="D148" i="4"/>
  <c r="D150" i="4" s="1"/>
  <c r="G148" i="4"/>
  <c r="G150" i="4" s="1"/>
  <c r="F101" i="4"/>
  <c r="I148" i="4"/>
  <c r="I150" i="4" s="1"/>
  <c r="H148" i="4"/>
  <c r="H150" i="4" s="1"/>
  <c r="F122" i="4"/>
  <c r="J148" i="4"/>
  <c r="J150" i="4" s="1"/>
  <c r="F48" i="4"/>
  <c r="F64" i="4" s="1"/>
  <c r="F76" i="4"/>
  <c r="G69" i="4"/>
  <c r="G7" i="2"/>
  <c r="H6" i="2" l="1"/>
  <c r="G6" i="2" s="1"/>
  <c r="G72" i="4"/>
  <c r="F72" i="4" s="1"/>
  <c r="F69" i="4"/>
  <c r="F135" i="4" l="1"/>
  <c r="F148" i="4" s="1"/>
  <c r="F150" i="4" s="1"/>
  <c r="S7" i="6"/>
  <c r="T96" i="6"/>
  <c r="S96" i="6" s="1"/>
  <c r="Y7" i="6"/>
  <c r="Y96" i="6" l="1"/>
  <c r="X7" i="6"/>
  <c r="X96" i="6"/>
  <c r="S97" i="6" l="1"/>
  <c r="I97" i="6"/>
  <c r="D97" i="6"/>
  <c r="N97" i="6"/>
  <c r="X97" i="6" l="1"/>
</calcChain>
</file>

<file path=xl/sharedStrings.xml><?xml version="1.0" encoding="utf-8"?>
<sst xmlns="http://schemas.openxmlformats.org/spreadsheetml/2006/main" count="1498" uniqueCount="589">
  <si>
    <t>ДОХОДИ</t>
  </si>
  <si>
    <t>Розшифровка №1 до розділу І "Формування фінансових результатів"</t>
  </si>
  <si>
    <t>тис. грн</t>
  </si>
  <si>
    <t>Найменування показника</t>
  </si>
  <si>
    <t xml:space="preserve">Код рядка </t>
  </si>
  <si>
    <t>Факт минулого 2019 року</t>
  </si>
  <si>
    <t xml:space="preserve">Фінансовий план поточного 2020 року </t>
  </si>
  <si>
    <t>Факт 2020 року</t>
  </si>
  <si>
    <t xml:space="preserve">Плановий 2021 рік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</si>
  <si>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</si>
  <si>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</si>
  <si>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</si>
  <si>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</si>
  <si>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</si>
  <si>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1.</t>
  </si>
  <si>
    <t>Чистий дохід від реалізації продукції (товарів, робіт, послуг), усього, у тому числі:</t>
  </si>
  <si>
    <t>кошти державного бюджету від Національної служби здоров'я України</t>
  </si>
  <si>
    <t>2.</t>
  </si>
  <si>
    <t>Інші операційні доходи, усього, у тому числі:</t>
  </si>
  <si>
    <t>Кошти державного бюджету від Національної служби здоров'я України</t>
  </si>
  <si>
    <t>кошти медичної субвенції з державного бюджету</t>
  </si>
  <si>
    <t>Благодійні внески</t>
  </si>
  <si>
    <t>3.</t>
  </si>
  <si>
    <t>Інші фінансові доходи, усього, у тому числі:</t>
  </si>
  <si>
    <t>4.</t>
  </si>
  <si>
    <t>Інші доходи, усього, у тому числі:</t>
  </si>
  <si>
    <t xml:space="preserve">нарахування амортизації на безоплатно отримані активи </t>
  </si>
  <si>
    <t>ВИТРАТИ</t>
  </si>
  <si>
    <t>Собівартість реалізованої продукції (товарів, робіт, послуг), усього, у т.ч.:</t>
  </si>
  <si>
    <t>Матеріальні витрати, усього, у т.ч.:</t>
  </si>
  <si>
    <t>Витрати на оплату праці</t>
  </si>
  <si>
    <t>Відрахування на соціальні заходи</t>
  </si>
  <si>
    <t>обслуговування ліфту</t>
  </si>
  <si>
    <t>ТО диз.генератора, газового обладн., аварійного освітлення, перев.і випробування пожеж.гідрантів, ел.вимірювання</t>
  </si>
  <si>
    <t>земельний податок</t>
  </si>
  <si>
    <t>Адміністративні витрати, усього, у т.ч.:</t>
  </si>
  <si>
    <t>Інші адміністративні витрати, в т.ч.:</t>
  </si>
  <si>
    <t>ТО ПК, оргтехніки</t>
  </si>
  <si>
    <t>Інші операційні витрати, усього, у тому числі:</t>
  </si>
  <si>
    <t xml:space="preserve">Відрахування на соціальні заходи </t>
  </si>
  <si>
    <t>Директор КНП "ВМКЛ ШМД"</t>
  </si>
  <si>
    <t>О.О. Фомін</t>
  </si>
  <si>
    <t xml:space="preserve"> (посада)</t>
  </si>
  <si>
    <t xml:space="preserve">                   (підпис)</t>
  </si>
  <si>
    <t xml:space="preserve">         (ініціали, прізвище)    </t>
  </si>
  <si>
    <t>5.</t>
  </si>
  <si>
    <t>6.</t>
  </si>
  <si>
    <t>8.</t>
  </si>
  <si>
    <r>
      <t xml:space="preserve">кошти від власних надходжень </t>
    </r>
    <r>
      <rPr>
        <i/>
        <sz val="12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</si>
  <si>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t>кошти отримані від реалізації майна</t>
  </si>
  <si>
    <t>Розшифровка №2 до розділу І "Формування фінансових результатів за джерелами доходів та використання коштів"</t>
  </si>
  <si>
    <t>ВСЬОГО ВИТРАТ:</t>
  </si>
  <si>
    <t>у т.ч. використано на:</t>
  </si>
  <si>
    <t>1.1</t>
  </si>
  <si>
    <t>1.1.1</t>
  </si>
  <si>
    <t>1.1.2</t>
  </si>
  <si>
    <t>1.1.3</t>
  </si>
  <si>
    <t>1.2</t>
  </si>
  <si>
    <t>1.2.1</t>
  </si>
  <si>
    <t>1.2.2</t>
  </si>
  <si>
    <t>1.2.3</t>
  </si>
  <si>
    <t>1.3</t>
  </si>
  <si>
    <t>Інші адміністративні витрати, усього, у т.ч.:</t>
  </si>
  <si>
    <r>
      <t xml:space="preserve">Кошти від власних надходжень </t>
    </r>
    <r>
      <rPr>
        <i/>
        <sz val="16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</si>
  <si>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t>2.1</t>
  </si>
  <si>
    <t>2.1.1.</t>
  </si>
  <si>
    <t>2.1.2</t>
  </si>
  <si>
    <t>2.1.3</t>
  </si>
  <si>
    <t>2.2</t>
  </si>
  <si>
    <t>2.2.1</t>
  </si>
  <si>
    <t>Кошти медичної субвенції з державного бюджету</t>
  </si>
  <si>
    <t>Собівартість реалізованої продукції (товарів, робіт, послуг):</t>
  </si>
  <si>
    <t>Адміністративні витрати всього, в т.ч.:</t>
  </si>
  <si>
    <t>4.1</t>
  </si>
  <si>
    <t>4.1.1</t>
  </si>
  <si>
    <t>Кошти орендарів (відшкодування за енергоносії)</t>
  </si>
  <si>
    <t>5.1</t>
  </si>
  <si>
    <t>Кошти отримані від реалізації майна</t>
  </si>
  <si>
    <t>6.1</t>
  </si>
  <si>
    <t>7.</t>
  </si>
  <si>
    <t>10.</t>
  </si>
  <si>
    <t>Кошти субвенції з обласного бюджету</t>
  </si>
  <si>
    <t>10.1</t>
  </si>
  <si>
    <t>________________</t>
  </si>
  <si>
    <t>до рішення виконавчого комітету міської ради</t>
  </si>
  <si>
    <t>від_____________________№__________</t>
  </si>
  <si>
    <t>РОЗГЛЯНУТО</t>
  </si>
  <si>
    <t xml:space="preserve">ЗАТВЕРДЖЕНО  </t>
  </si>
  <si>
    <t xml:space="preserve">Директор департаменту охорони здоров'я міської ради </t>
  </si>
  <si>
    <t/>
  </si>
  <si>
    <t xml:space="preserve">   О.В. Шиш </t>
  </si>
  <si>
    <t>М. П. (посада, П.І.Б., дата, підпис)</t>
  </si>
  <si>
    <t>ПОГОДЖЕНО: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</si>
  <si>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</si>
  <si>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</t>
  </si>
  <si>
    <t>Директор департаменту фінансів міської ради</t>
  </si>
  <si>
    <t>Н.Д. Луценко</t>
  </si>
  <si>
    <t>Рік</t>
  </si>
  <si>
    <t>Коди</t>
  </si>
  <si>
    <t xml:space="preserve">Підприємство  </t>
  </si>
  <si>
    <t>Комунальне некомерційне підприємство "Вінницька міська клінічна лікарня швидкої медичної допомоги"</t>
  </si>
  <si>
    <t xml:space="preserve">за ЄДРПОУ 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</si>
  <si>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</si>
  <si>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</si>
  <si>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</si>
  <si>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</si>
  <si>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м.Вінниця</t>
  </si>
  <si>
    <t>0510100000</t>
  </si>
  <si>
    <t>за КОАТУУ</t>
  </si>
  <si>
    <t xml:space="preserve">Суб'єкт управління   </t>
  </si>
  <si>
    <t>Департамент охорони здоров'я Вінницької міської ради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</si>
  <si>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</si>
  <si>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</si>
  <si>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</si>
  <si>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</si>
  <si>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</si>
  <si>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Діяльність лікарняних закладів</t>
  </si>
  <si>
    <t>86.10</t>
  </si>
  <si>
    <t xml:space="preserve">за  КВЕД  </t>
  </si>
  <si>
    <t>Одиниця виміру</t>
  </si>
  <si>
    <t>тис.грн</t>
  </si>
  <si>
    <t>Стандарти звітності П(с)БОУ</t>
  </si>
  <si>
    <t>Форма власності</t>
  </si>
  <si>
    <t xml:space="preserve">Комунальна </t>
  </si>
  <si>
    <t>Стандарти звітності МСФЗ</t>
  </si>
  <si>
    <t>Середньооблікова кількість штатних працівників</t>
  </si>
  <si>
    <t xml:space="preserve">Місце знаходження  </t>
  </si>
  <si>
    <t>21032, м. Вінниця, вул. Київська, 68</t>
  </si>
  <si>
    <t xml:space="preserve">Телефон </t>
  </si>
  <si>
    <t xml:space="preserve">Прізвище та ініціали керівника  </t>
  </si>
  <si>
    <t>Фомін О.О.</t>
  </si>
  <si>
    <t>Основні фінансові показники</t>
  </si>
  <si>
    <t>(тис. грн)</t>
  </si>
  <si>
    <t>(тис.грн.)</t>
  </si>
  <si>
    <t xml:space="preserve">Очікуваний показник до кінця поточного 2020 року </t>
  </si>
  <si>
    <t>Розділ І. Формування фінансових результатів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</si>
  <si>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</si>
  <si>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</si>
  <si>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</si>
  <si>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(    )</t>
  </si>
  <si>
    <t>Амортизація</t>
  </si>
  <si>
    <t>Інші витрати (розшифрувати)</t>
  </si>
  <si>
    <t>Валовий прибуток/збиток</t>
  </si>
  <si>
    <t>Адміністративні витрати, усього, у тому числі:</t>
  </si>
  <si>
    <t>Інші адміністративні витрати (розшифрувати)</t>
  </si>
  <si>
    <t>нетипові операційні доходи (розшифрувати)</t>
  </si>
  <si>
    <t>інші операційні доходи (розшифрувати)</t>
  </si>
  <si>
    <t>Інші операційні витрати (розшифрувати)</t>
  </si>
  <si>
    <t>Фінансовий результат від операційної діяльності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</si>
  <si>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</si>
  <si>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</si>
  <si>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</si>
  <si>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</si>
  <si>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Фінансовий результат до оподаткування</t>
  </si>
  <si>
    <t>Витрати з податку на прибуток</t>
  </si>
  <si>
    <t>Дохід з податку на прибуток</t>
  </si>
  <si>
    <t>Чистий фінансовий результат</t>
  </si>
  <si>
    <t xml:space="preserve">Прибуток </t>
  </si>
  <si>
    <t>Збиток</t>
  </si>
  <si>
    <t>Усього доходів</t>
  </si>
  <si>
    <t>Усього видатків</t>
  </si>
  <si>
    <t>Розділ IІ. Розрахунки з бюджетом</t>
  </si>
  <si>
    <t xml:space="preserve">Нараховані до сплати податки та збори до Державного бюджету України (податкові платежі)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</si>
  <si>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</si>
  <si>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</si>
  <si>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військовий збір</t>
  </si>
  <si>
    <t>інші податки та збори (розшифрувати)</t>
  </si>
  <si>
    <t>Нараховані до сплати податки та збори до місцевих бюджетів (податкові платежі)</t>
  </si>
  <si>
    <t>податок на прибуток підприємств</t>
  </si>
  <si>
    <t>податок на доходи фізичних осіб</t>
  </si>
  <si>
    <t>орендна плата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</si>
  <si>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</si>
  <si>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Нараховані до сплати інші податки, збори та платежі</t>
  </si>
  <si>
    <t>митні платежі</t>
  </si>
  <si>
    <t xml:space="preserve">єдиний внесок на загальнообов'язкове державне соціальне страхування                      </t>
  </si>
  <si>
    <r>
      <t xml:space="preserve">інші податки, збори та платежі </t>
    </r>
    <r>
      <rPr>
        <i/>
        <sz val="16"/>
        <rFont val="Times New Roman"/>
        <family val="1"/>
        <charset val="204"/>
      </rPr>
      <t>(профспілкові внески)</t>
    </r>
  </si>
  <si>
    <t>Усього нараховано виплат</t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</si>
  <si>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</si>
  <si>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</si>
  <si>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</si>
  <si>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</si>
  <si>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</si>
  <si>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t>Надходження від відсотків за залишками коштів на поточних рахунках</t>
  </si>
  <si>
    <t>x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</si>
  <si>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</si>
  <si>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</si>
  <si>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</si>
  <si>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</si>
  <si>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</si>
  <si>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</si>
  <si>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</si>
  <si>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</si>
  <si>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</si>
  <si>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</si>
  <si>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(розшифрувати)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</si>
  <si>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</si>
  <si>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</si>
  <si>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капітальне будівництво (розшифрувати)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</si>
  <si>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</si>
  <si>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</si>
  <si>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</si>
  <si>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</si>
  <si>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</si>
  <si>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</si>
  <si>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</si>
  <si>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</si>
  <si>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</si>
  <si>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</si>
  <si>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</si>
  <si>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</si>
  <si>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</si>
  <si>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</si>
  <si>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</si>
  <si>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</si>
  <si>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</si>
  <si>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</si>
  <si>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</si>
  <si>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>Розділ IV. Капітальні інвестиції</t>
  </si>
  <si>
    <t>Капітальні інвестиції</t>
  </si>
  <si>
    <t>Розділ V. Кредитна політика</t>
  </si>
  <si>
    <t>Отримано залучених коштів, усього, у тому числі:</t>
  </si>
  <si>
    <t>7000</t>
  </si>
  <si>
    <t>довгострокові зобов'язання (розшифрувати)</t>
  </si>
  <si>
    <t>7001</t>
  </si>
  <si>
    <t>короткострокові зобов'язання (розшифрувати)</t>
  </si>
  <si>
    <t>7002</t>
  </si>
  <si>
    <t>інші фінансові зобов'язання (розшифрувати)</t>
  </si>
  <si>
    <t>7003</t>
  </si>
  <si>
    <t>Повернено залучених коштів, усього, у тому числі:</t>
  </si>
  <si>
    <t>7010</t>
  </si>
  <si>
    <t>7011</t>
  </si>
  <si>
    <t>7012</t>
  </si>
  <si>
    <t>7013</t>
  </si>
  <si>
    <t>Розділ VI. Дані про персонал та витрати на оплату праці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</si>
  <si>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</si>
  <si>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8000</t>
  </si>
  <si>
    <t>х</t>
  </si>
  <si>
    <t>директор</t>
  </si>
  <si>
    <t>8001</t>
  </si>
  <si>
    <t>адміністративно-управлінський персонал</t>
  </si>
  <si>
    <t>8002</t>
  </si>
  <si>
    <t>працівники</t>
  </si>
  <si>
    <t>8003</t>
  </si>
  <si>
    <t>Фонд оплати праці</t>
  </si>
  <si>
    <t>8010</t>
  </si>
  <si>
    <t>Середньомісячні витрати на оплату праці одного працівника (грн), усього, у тому числі:</t>
  </si>
  <si>
    <t>8030</t>
  </si>
  <si>
    <t>Елементи операційних витрат</t>
  </si>
  <si>
    <t>Матеріальні витрати</t>
  </si>
  <si>
    <t>Інші операційні витрати</t>
  </si>
  <si>
    <t>Усього</t>
  </si>
  <si>
    <t>_____________________________</t>
  </si>
  <si>
    <t>(посада)</t>
  </si>
  <si>
    <t>(підпис)</t>
  </si>
  <si>
    <t>Розшифровка до розділу  ІІІ "Рух грошових коштів (за прямим методом)"</t>
  </si>
  <si>
    <t>Надходження грошових коштів від операційної діяльності</t>
  </si>
  <si>
    <t>кошти медичної субвенції з обласного бюджету</t>
  </si>
  <si>
    <t>Інші надходження, усього, у тому числі:</t>
  </si>
  <si>
    <r>
      <t>кошти від власних надходжень</t>
    </r>
    <r>
      <rPr>
        <i/>
        <sz val="16"/>
        <rFont val="Times New Roman"/>
        <family val="1"/>
        <charset val="204"/>
      </rPr>
      <t xml:space="preserve"> (стажування лікарів-інтернів та медичне обслуговування іноземних громадян)</t>
    </r>
  </si>
  <si>
    <t>Рух коштів у результаті інвестиційної діяльності</t>
  </si>
  <si>
    <t>Видатки грошових коштів від інвестиційної  діяльності</t>
  </si>
  <si>
    <t>придбання (виготовлення) основних засобів, усього, у т.ч.:</t>
  </si>
  <si>
    <t>капітальний ремонт (системи аварійного освітлення)</t>
  </si>
  <si>
    <t>_________________</t>
  </si>
  <si>
    <t>Розшифровка до розділу  IV. "Капітальні інвестиції"</t>
  </si>
  <si>
    <t>тис. грн (без ПДВ)</t>
  </si>
  <si>
    <t>Капітальні інвестиції, усього,
у тому числі:</t>
  </si>
  <si>
    <t>капітальний ремонт, усього, у тому числі:</t>
  </si>
  <si>
    <t>Розшифровка до розділу  IV. "Капітальні інвестиції за джерелами надходження"</t>
  </si>
  <si>
    <t>№ з/п</t>
  </si>
  <si>
    <t>Найменування об’єкта</t>
  </si>
  <si>
    <t>Залучення кредитних коштів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</si>
  <si>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</si>
  <si>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</si>
  <si>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</si>
  <si>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</si>
  <si>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засобів, усього, у т.ч.:</t>
  </si>
  <si>
    <t>Відсоток</t>
  </si>
  <si>
    <t>____________________________________________</t>
  </si>
  <si>
    <t>(ініціали, прізвище)</t>
  </si>
  <si>
    <t>кошти НСЗУ</t>
  </si>
  <si>
    <t>Цільове фінансування, усього, у тому числі:</t>
  </si>
  <si>
    <t>капітальний ремонт частини приміщень в рамках проекту EMERGENCY-2020</t>
  </si>
  <si>
    <t>(0432) 665-339</t>
  </si>
  <si>
    <t>ТО диз.генератора, газового обладн., аварійного освітлення, перевірка і випробування пожеж.гідрантів, ел.вимірювання</t>
  </si>
  <si>
    <t>Додаток 1</t>
  </si>
  <si>
    <t>Директор департаменту економіки і інвестицій міської ради</t>
  </si>
  <si>
    <t>М.П. Мартьянов</t>
  </si>
  <si>
    <t>Очікуваний показник до кінця поточного 2020 року</t>
  </si>
  <si>
    <t>благодійні внески</t>
  </si>
  <si>
    <t>надходження від відсотків за залишками коштів на поточних рахунках</t>
  </si>
  <si>
    <t>надходження від відсотків за залишками коштів на депозитних рахунках</t>
  </si>
  <si>
    <t>11.1</t>
  </si>
  <si>
    <t xml:space="preserve">кошти медичної субвенції з обласного бюджету </t>
  </si>
  <si>
    <r>
      <t>кошти орендарів</t>
    </r>
    <r>
      <rPr>
        <i/>
        <sz val="12"/>
        <rFont val="Times New Roman"/>
        <family val="1"/>
        <charset val="204"/>
      </rPr>
      <t xml:space="preserve"> (відшкодування за енергоносії)</t>
    </r>
  </si>
  <si>
    <t>Лайтбокс "НАВІГАЦІЯ" "РОЗКЛАД"900х1900х90мм Односторонній</t>
  </si>
  <si>
    <t>КУШЕТКА МЕДИЧНА КМ-4 .Габарітние розміри (ДхШхВ): 1950х800х830 мм</t>
  </si>
  <si>
    <t>ММ4.200 Стіл-мийка ММ-2.2. Стіл-мийка потрійна.</t>
  </si>
  <si>
    <t>2021 рік</t>
  </si>
  <si>
    <r>
      <t xml:space="preserve">інші платежі </t>
    </r>
    <r>
      <rPr>
        <i/>
        <sz val="16"/>
        <rFont val="Times New Roman"/>
        <family val="1"/>
        <charset val="204"/>
      </rPr>
      <t>(профспілкові внески)</t>
    </r>
  </si>
  <si>
    <r>
      <t xml:space="preserve">витрати, пов'язані з використанням автомобілів </t>
    </r>
    <r>
      <rPr>
        <i/>
        <sz val="12"/>
        <rFont val="Times New Roman"/>
        <family val="1"/>
        <charset val="204"/>
      </rPr>
      <t>(бензин, дизельне паливо)</t>
    </r>
  </si>
  <si>
    <t>принтери, меблі, сервер</t>
  </si>
  <si>
    <t xml:space="preserve">бланки медичні та бухгалтерські </t>
  </si>
  <si>
    <t>папір</t>
  </si>
  <si>
    <t>канцелярські товари</t>
  </si>
  <si>
    <t>миючі засоби</t>
  </si>
  <si>
    <t>будівельні матеріали</t>
  </si>
  <si>
    <t>господарські товари, енергозберігаючі лампочки</t>
  </si>
  <si>
    <t>технічний інвентар</t>
  </si>
  <si>
    <t>м'який інвентар</t>
  </si>
  <si>
    <t>медикаменти та перев'язувальні матеріали</t>
  </si>
  <si>
    <t xml:space="preserve">продукти харчування </t>
  </si>
  <si>
    <t xml:space="preserve">оплата природнього газу 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</si>
  <si>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</si>
  <si>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</si>
  <si>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</si>
  <si>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</si>
  <si>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 xml:space="preserve">Інші витрати, усього, у т.ч.: </t>
  </si>
  <si>
    <r>
      <t xml:space="preserve">витрати, пов'язані з використанням автомобілів </t>
    </r>
    <r>
      <rPr>
        <i/>
        <sz val="12"/>
        <rFont val="Times New Roman"/>
        <family val="1"/>
        <charset val="204"/>
      </rPr>
      <t>(технічне обслуговування та ремонт)</t>
    </r>
  </si>
  <si>
    <t>страхування водіїв, автотранспорту, на випадок СНіДу, членів добровільних пожежних дружин, на випадок гепатиту</t>
  </si>
  <si>
    <t>обстеження ургентних хворих (КТ)</t>
  </si>
  <si>
    <t>оплата послуг (крім комунальних)</t>
  </si>
  <si>
    <t>послуги архіву</t>
  </si>
  <si>
    <t>послуги охорони</t>
  </si>
  <si>
    <t>ремонт медичного обладнання та поточний ремонт приміщень</t>
  </si>
  <si>
    <t>обслуговування медичного обладнання</t>
  </si>
  <si>
    <t>метрологічна повірка медичного обладнання</t>
  </si>
  <si>
    <t>дератизація, дезинфекція</t>
  </si>
  <si>
    <t>сигналізація</t>
  </si>
  <si>
    <t>атестація робочих місць</t>
  </si>
  <si>
    <t>обстеження мед.працівників</t>
  </si>
  <si>
    <t>заходи по радіаційній безпеці</t>
  </si>
  <si>
    <t>оформлення дозволів</t>
  </si>
  <si>
    <t>обрізка дерев</t>
  </si>
  <si>
    <t>вилучення дорогоцінних металів</t>
  </si>
  <si>
    <t>інформаційно-консультативні послуги</t>
  </si>
  <si>
    <t>оренда рентгенустановки</t>
  </si>
  <si>
    <t>утилізація ламп</t>
  </si>
  <si>
    <t>оплата послуг про проектуванню, монтажу системи блискавкозахисту</t>
  </si>
  <si>
    <t>демонтаж мед.обладн., виготовл.енергетичного сертифікату, перевезення працівників, ремонт ШВЛ</t>
  </si>
  <si>
    <t>інформатизація</t>
  </si>
  <si>
    <t>гістологічне дослідження (патанатомія)</t>
  </si>
  <si>
    <t>витрати на відрядження (проїзний - поповнення безконтактної неперсоніфікованої смарт-карти на проїзд)</t>
  </si>
  <si>
    <t>навчання у сфері цивільного захисту та охорони праці</t>
  </si>
  <si>
    <t>канцелярські товари, папір</t>
  </si>
  <si>
    <t>передплата періодичних видань</t>
  </si>
  <si>
    <t>оплата за отримання ліцензії</t>
  </si>
  <si>
    <t>Інші адміністративні витрати, усього, в т.ч.:</t>
  </si>
  <si>
    <t>витрати на зв'язок</t>
  </si>
  <si>
    <t>обстеження медичних працівників</t>
  </si>
  <si>
    <t>витрати на відрядження</t>
  </si>
  <si>
    <t>перезарядка картриджів</t>
  </si>
  <si>
    <t>банківське обслуговування, обслуговування особового рахунку</t>
  </si>
  <si>
    <t>інші послуги</t>
  </si>
  <si>
    <t>післядипломна перепідготовка кадрів</t>
  </si>
  <si>
    <t>відшкодування пільгових пенсій</t>
  </si>
  <si>
    <t>лікарняні листи перші 5 днів</t>
  </si>
  <si>
    <t>ремонт обладнання, поточні ремонти та ін.</t>
  </si>
  <si>
    <t>проектування, монтаж і обслуг. авт.пожежної сигналізації та гідрантів (бюджет ОТГ)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</si>
  <si>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</si>
  <si>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Інші витрати, усього, у т.ч.:</t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</si>
  <si>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</si>
  <si>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</si>
  <si>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</si>
  <si>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ремонт медичного обладнання</t>
  </si>
  <si>
    <t>метрологічна повірка медичного обладнання, повірка лічильників</t>
  </si>
  <si>
    <t>навчання у сфері цивільного захисту, охорони праці</t>
  </si>
  <si>
    <t>інформаціно-консультативні послуги</t>
  </si>
  <si>
    <t>предмети, матеріали, обладнання, інвентар, господарські товари (принтери, меблі, сервер)</t>
  </si>
  <si>
    <t>витрати, пов'язані з використанням автомобілів (бензин, ДП)</t>
  </si>
  <si>
    <t>господарські товари, енергозберігаючі лампочки, картриджі, миючі засоби</t>
  </si>
  <si>
    <t>супровід програм</t>
  </si>
  <si>
    <t>1.3.2</t>
  </si>
  <si>
    <t>1.3.3</t>
  </si>
  <si>
    <t>господарські товари,енергозберігаючі лампочки, технічний інвентар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</si>
  <si>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</si>
  <si>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господарські товари,енергозберігаючі лампочки</t>
  </si>
  <si>
    <t>страхування водіїв, автотранспорту, на випадок СНіДу</t>
  </si>
  <si>
    <t>обслуговування банку</t>
  </si>
  <si>
    <t>Інші операційні витрати, усього, у т.ч.:</t>
  </si>
  <si>
    <t>плата за отримання ліцензії</t>
  </si>
  <si>
    <t>5.1.1</t>
  </si>
  <si>
    <t xml:space="preserve">Кошти  бюджету Вінницької міської обєднаної територіальної громади (ВМОТГ)/бюджету Вінницької міської  територіальної громади (ВМТГ) </t>
  </si>
  <si>
    <t>6.1.1</t>
  </si>
  <si>
    <t xml:space="preserve">інформатизація </t>
  </si>
  <si>
    <t>проектування, монтаж і обслуговування автоматичної пожежної сигналізації та гідрантів</t>
  </si>
  <si>
    <t>7.1</t>
  </si>
  <si>
    <t>7.1.1</t>
  </si>
  <si>
    <t>8.1</t>
  </si>
  <si>
    <t>8.1.1</t>
  </si>
  <si>
    <t>8.2</t>
  </si>
  <si>
    <t>10.1.1</t>
  </si>
  <si>
    <t>11.</t>
  </si>
  <si>
    <t>11.1.1</t>
  </si>
  <si>
    <t>предмети, матеріали, обладнання та інвентар</t>
  </si>
  <si>
    <t>господарські товари</t>
  </si>
  <si>
    <t>бланки</t>
  </si>
  <si>
    <t>канцтовари</t>
  </si>
  <si>
    <t>11.2</t>
  </si>
  <si>
    <t>післядипломна перепідготовка кадрів, навчання</t>
  </si>
  <si>
    <t>12.</t>
  </si>
  <si>
    <t>12.1</t>
  </si>
  <si>
    <t>12.1.1</t>
  </si>
  <si>
    <t>13.</t>
  </si>
  <si>
    <t>13.1.1</t>
  </si>
  <si>
    <r>
      <t xml:space="preserve">Інші доходи </t>
    </r>
    <r>
      <rPr>
        <i/>
        <sz val="16"/>
        <rFont val="Times New Roman"/>
        <family val="1"/>
        <charset val="204"/>
      </rPr>
      <t xml:space="preserve">(нарахування амортизації на безоплатно отримані активи) </t>
    </r>
  </si>
  <si>
    <t>кошти орендарів (відшкодування за енергоносії)</t>
  </si>
  <si>
    <t>світильник хірургічний LUCEA 50 мобільний з акумулятором (LCA 50 MOBILE B)</t>
  </si>
  <si>
    <t>світильник хірургічний LUCEA 100 мобільний з акумулятором  (LCA 100 MOBILE B)</t>
  </si>
  <si>
    <t>апарат штучної вентиляції легенів (ШВЛ) Evita V300 у комплекті</t>
  </si>
  <si>
    <t>апарат ШBЛ  Savina 300  у комплекті</t>
  </si>
  <si>
    <t xml:space="preserve">монітор пацієнтаVista 120 у комплекті </t>
  </si>
  <si>
    <t>система моніторингу  стану пацієнта Vista 120 у комплекті - 15 шт, центральна станція моніторингу INFINITI Central Station - 1 шт у комплекті</t>
  </si>
  <si>
    <t>аспіратор  медичний Evac 40 у комплекті</t>
  </si>
  <si>
    <t xml:space="preserve">наркозно-дихальний апарат: у комплекті:  апарат наркозно-дихальний Primus  у комплекті,  монітор  пацієнта Vista 120 у комплекті </t>
  </si>
  <si>
    <t xml:space="preserve">наркозно-дихальний апарат у комплекті: апарат наркозно-дихальний Primus  у комплекті,монітор  пацієнта Vista 120 у комплекті </t>
  </si>
  <si>
    <t xml:space="preserve">наркозно-дихальний апарат у комплекті: апарат наркозно-дихальний Fabius Tiro   у комплекті,монітор  пацієнта Vista 120 у комплекті </t>
  </si>
  <si>
    <t>стіл операційний з функцією повздовжнього зсуву у комплекті</t>
  </si>
  <si>
    <t>лайтбокс "ЗОНА ОЧІКУВАННЯ" 5050х600х600мм Трьохстороння засвітка</t>
  </si>
  <si>
    <t>лайтбокс "Реєстратура"</t>
  </si>
  <si>
    <t>лайтбокс "НАД Гардеробом"</t>
  </si>
  <si>
    <t>герб Вінниці світловий 700х600мм</t>
  </si>
  <si>
    <t>букви плоскорельєфні акрил прозорий "Лікарня швидкої медичної допомоги"</t>
  </si>
  <si>
    <t>навігація 500х750х6 акрил</t>
  </si>
  <si>
    <t>навігація 2200х200х6 акрил</t>
  </si>
  <si>
    <t>рецепція 4650*3115*Н1200мм</t>
  </si>
  <si>
    <t>розділова стійка 8175*350*Н1100мм</t>
  </si>
  <si>
    <t>стійка тумба для гардеробу</t>
  </si>
  <si>
    <t>аспіратор хірургічний Evac 40</t>
  </si>
  <si>
    <t>коробки для стерилізації та зберігання стерильного інструментарію</t>
  </si>
  <si>
    <t>термодрукарська машина для упаковки SteriPack 85</t>
  </si>
  <si>
    <t>функціональне ліжко Eleganza 1</t>
  </si>
  <si>
    <t>багатофункціональна каталка EMERGO 6270</t>
  </si>
  <si>
    <t>каталка медична функціональна VELO BASIC</t>
  </si>
  <si>
    <t>універсальний стіл для оглядів і обстеження 4040X. Габарити 200см х 75/80/90см. Діапазон висоти 40 см- 95 см, електропривід.</t>
  </si>
  <si>
    <t>кушетка медична, оглядова КМ-1. Розміри (ДхШхВ):1950х650х650 мм</t>
  </si>
  <si>
    <t>каталка для перевезення тіл померлих Z 7000 з кришкою</t>
  </si>
  <si>
    <t>анестезіологічний простий візок серії 300 Insausti</t>
  </si>
  <si>
    <t xml:space="preserve">візок для зберігання зондів Insausti </t>
  </si>
  <si>
    <t>простий візок для невідкладної допомоги серії 100 Insausti</t>
  </si>
  <si>
    <t>стіл виробничий С-1500х700х900-П</t>
  </si>
  <si>
    <t>стіл виробничий з вирізом С-1500х700х900-П з вирізом</t>
  </si>
  <si>
    <t>мийка - тумба на 2 ємності та ультразвукову мийку С-1500х700х900-П з вирізом</t>
  </si>
  <si>
    <t>панель на стіну ПН-2800х700х1,5</t>
  </si>
  <si>
    <t>полиця навісна з розсувними дверима ПНД2-1400х300х400</t>
  </si>
  <si>
    <t>стіл виробничий С-1200х750х900-П</t>
  </si>
  <si>
    <t>стіл виробничий С-1900х600х900-П</t>
  </si>
  <si>
    <t>візок на 2 полички відкритий ВН2-900х600х900</t>
  </si>
  <si>
    <t>стіл виробничий С-800х500х900-П</t>
  </si>
  <si>
    <t>стелаж виробничий СжН-4-1500х300х1800</t>
  </si>
  <si>
    <t>стелаж виробничий СжН-4-1000х500х1800</t>
  </si>
  <si>
    <t>стіл виробничий з 3-ма ящиками С-1800х700х900-3Я</t>
  </si>
  <si>
    <t>стіл виробничий з LED підсвічуванням СКТН-1400х700х900-ПLED</t>
  </si>
  <si>
    <t>стелаж виробничий СжН-4-750х500х1800</t>
  </si>
  <si>
    <t>стіл пакувальний з надбудовою та LED підсвіткою СПН-1800х800х900/1930-LED</t>
  </si>
  <si>
    <t>стіл виробничий СР-800х500х900-П</t>
  </si>
  <si>
    <t>візок для контейнерів герметичний ВКН-2х3-700х680х1200</t>
  </si>
  <si>
    <t>мийка-тумба технічна МТН1-500х500х500-400х400х200</t>
  </si>
  <si>
    <t>шафа для прибирального інвентаря ШНІ-800х500х1800</t>
  </si>
  <si>
    <t>полиця навісна ПН2-5-1800х200х300</t>
  </si>
  <si>
    <t>лавка для перевдягання ЛН.304-1500х380х450</t>
  </si>
  <si>
    <t>шафа одягова 2-х секційна ШОНж-2-600х500х1800</t>
  </si>
  <si>
    <t>шафа одягова 1-но секційна ШОНж-1-300х500х1800</t>
  </si>
  <si>
    <t>мийка - тумба на 2 ємності МТНД2-2-1400х700х900</t>
  </si>
  <si>
    <t>бенч-система для сидіння Korner (сидіння та спинка перфорований метал з фарбуванням, столик з пластиковим покриттям, опори полірований алюміній, підлокітники полірований алюміній). 2330х700х880</t>
  </si>
  <si>
    <t>візок для cyxoї чистої білизни. Габарити: 1810х720х800</t>
  </si>
  <si>
    <t>візок для мокрої білизни. Габарити: 730х800х600</t>
  </si>
  <si>
    <t>візок для контейнерів герметичний 900х650х1200</t>
  </si>
  <si>
    <t>професійний прасувальний стіл 1100х380 , Габаритні розміри:1550х580х1070 мм, Напруга: 5,5 кВт;   ( маса=0,007)</t>
  </si>
  <si>
    <t xml:space="preserve">бар'єрна прально-віджимна машина з навантаженням 24кг та обсягом барабана 240 літрів.  Габарити: 1455х1020х1145. Номін. потужність: 20. Напруга: 400В
</t>
  </si>
  <si>
    <t xml:space="preserve">бар'єрна прально-віджимна машина з авантаженням 18кг та обсягом барабана 180 літрів. 
</t>
  </si>
  <si>
    <t>промислова прасувальна машина з продуктивністю 62 кг/год,  мікропроцесорне управління,  режим автоматичного охолодження катка до безпечної температури.  Габарити: 1110х2084х754</t>
  </si>
  <si>
    <t>дозатор для 6 насосів</t>
  </si>
  <si>
    <t>металл под  FXB 240</t>
  </si>
  <si>
    <t>металл под  FXB 180</t>
  </si>
  <si>
    <t>промислова сушильна машина з завантаженням 35кг та обсягом барабана 680 літрів.  Габарити: 1975х1490х965, номін. потужність: 37.  Напруга: 400В</t>
  </si>
  <si>
    <t>монітор пацієнта (4 шт.)</t>
  </si>
  <si>
    <t>коагулометр портативний з Док-станцією</t>
  </si>
  <si>
    <t>шприцевий насос інфузійний SEP-21 S Plus 1 комплект</t>
  </si>
  <si>
    <t xml:space="preserve">ММ4.200 Стіл-мийка ММ-2.2.(Стіл-мийка потрійна, виготовлена ​​повністю з нержавіючої сталі)
</t>
  </si>
  <si>
    <t>кольпоскопічна оптична система з відеокамерою і монітором</t>
  </si>
  <si>
    <t>центрифуга лабораторна</t>
  </si>
  <si>
    <t>мікроскоп</t>
  </si>
  <si>
    <t>лапороскопічна стійка</t>
  </si>
  <si>
    <t>операційний стіл</t>
  </si>
  <si>
    <t>насос інфузійний, шприцевий, паульсоксиметри</t>
  </si>
  <si>
    <t xml:space="preserve">електрохірургічний ВЧ-прилад </t>
  </si>
  <si>
    <t xml:space="preserve">мийно-дезінфійна машина </t>
  </si>
  <si>
    <t>стерилізатор паровий</t>
  </si>
  <si>
    <t>апарат ШВЛ</t>
  </si>
  <si>
    <t>монітор пацієнта</t>
  </si>
  <si>
    <t>світильник хірургічний</t>
  </si>
  <si>
    <t>система моніторингу стану пацієнта</t>
  </si>
  <si>
    <t xml:space="preserve">аспіратор  медичний </t>
  </si>
  <si>
    <t>наркозно-дихальний апарат</t>
  </si>
  <si>
    <t>оперстіл Meera EU без функції автодрайву у комплекті (Maquet GmbH)(Сужоу Ко Лтд)</t>
  </si>
  <si>
    <t>оперстіл Alphaclassic Pro з функцією поздовжнього зсуву у комплекті (Maquet GmbH)(Сужоу Ко Лтд)</t>
  </si>
  <si>
    <t>ларингоскоп</t>
  </si>
  <si>
    <t>система рентгенівська діагностична OPERA RT 20</t>
  </si>
  <si>
    <t>рентгенівський діагностичний апарат стаціонарний Calypso</t>
  </si>
  <si>
    <t>електрокардіограф Eli 230</t>
  </si>
  <si>
    <t>гематологічний аналізатор Elite 3</t>
  </si>
  <si>
    <t>апарат ШBЛ  HAMILTON - C6  у комплекті</t>
  </si>
  <si>
    <t>апарат ультразвуковий з набором датчиків СХ 50</t>
  </si>
  <si>
    <t>комплект обладнання для проведення досліджень методом ІФА</t>
  </si>
  <si>
    <t>автоклав- стерилізатор паровий на 75 л</t>
  </si>
  <si>
    <t>холодильник з мороз.камерою</t>
  </si>
  <si>
    <t>дозатор</t>
  </si>
  <si>
    <t>аквадистилятор електричний</t>
  </si>
  <si>
    <t>термостат сухоповітряний ТС-80</t>
  </si>
  <si>
    <t>лайтбокс "НАВІГАЦІЯ" "РОЗКЛАД"900х1900х90мм Односторонній</t>
  </si>
  <si>
    <t>ультрозвукова система для очищення</t>
  </si>
  <si>
    <t>система для чотирьох операційних залів для відображення, запису, збереження та обміну відео, аудіо та медичних даних між операційними залами і зовнішніми приміщеннями з діагностичним медичним обладнанням, яка монтується у межах операційної зали і кімнати зв*язку, та інтегрується з інформаційно - аналітичною системою лікарні</t>
  </si>
  <si>
    <t>устаткування зворотній осмос Ekosoft Robust 1000 в комплекті з монтажем</t>
  </si>
  <si>
    <t>монітор пацієнта (4шт)</t>
  </si>
  <si>
    <t xml:space="preserve">коагулометр портативний з Док-станцією </t>
  </si>
  <si>
    <t>шприцевий насосо інфузійний SEP-21 S Plus 1 комплект</t>
  </si>
  <si>
    <t>капітальний ремонт, усього, у т.ч.:</t>
  </si>
  <si>
    <t>Бюджетне фінансування
 (кошти ВМТГ)</t>
  </si>
  <si>
    <t>Інші джерела 
(розшифрувати)</t>
  </si>
  <si>
    <t>Залишок матеріалів, придбаних у минулих періодах за рахунок коштів ВМОТГ</t>
  </si>
  <si>
    <t>Залишок матеріалів, придбаних у минулих періодах за рахунок коштів медичної субвенції з державного бюджету</t>
  </si>
  <si>
    <t>Власні кошти 
(НСЗУ)</t>
  </si>
  <si>
    <t>13.2</t>
  </si>
  <si>
    <t>3.1</t>
  </si>
  <si>
    <t>3.1.1</t>
  </si>
  <si>
    <t>3.1.2</t>
  </si>
  <si>
    <t>3.1.3</t>
  </si>
  <si>
    <t>3.2</t>
  </si>
  <si>
    <t>3.2.1</t>
  </si>
  <si>
    <t>3.2.2</t>
  </si>
  <si>
    <t>3.2.3</t>
  </si>
  <si>
    <t>3.3</t>
  </si>
  <si>
    <t>3.3.2</t>
  </si>
  <si>
    <t>3.3.1</t>
  </si>
  <si>
    <t>4</t>
  </si>
  <si>
    <t>5</t>
  </si>
  <si>
    <t>5.1.2</t>
  </si>
  <si>
    <t>5.1.3</t>
  </si>
  <si>
    <t>5.2</t>
  </si>
  <si>
    <t>5.2.1</t>
  </si>
  <si>
    <t>5.3</t>
  </si>
  <si>
    <t>7.2</t>
  </si>
  <si>
    <t>8.2.1</t>
  </si>
  <si>
    <t>9.</t>
  </si>
  <si>
    <t>9.1</t>
  </si>
  <si>
    <t>9.1.1</t>
  </si>
  <si>
    <t>9.3</t>
  </si>
  <si>
    <t>13.1.</t>
  </si>
  <si>
    <t>1</t>
  </si>
  <si>
    <t>2</t>
  </si>
  <si>
    <t>3</t>
  </si>
  <si>
    <t>6</t>
  </si>
  <si>
    <t>7</t>
  </si>
  <si>
    <t>8</t>
  </si>
  <si>
    <t>світильник хірургічний LUCEA 50 мобільний з акумулятором</t>
  </si>
  <si>
    <t>світильник хірургічний LUCEA 100 мобільний з акумулятором</t>
  </si>
  <si>
    <t>апарат ШВЛ Evita V300 у комплекті</t>
  </si>
  <si>
    <t>1.2.5</t>
  </si>
  <si>
    <t>1.3.5</t>
  </si>
  <si>
    <t>2.1.5</t>
  </si>
  <si>
    <t>3.3.5</t>
  </si>
  <si>
    <t>5.1.5</t>
  </si>
  <si>
    <t>7.2.5</t>
  </si>
  <si>
    <t>11.2.5</t>
  </si>
  <si>
    <t>13.2.4</t>
  </si>
  <si>
    <t>7.2.6</t>
  </si>
  <si>
    <t>8.3</t>
  </si>
  <si>
    <t>2.3</t>
  </si>
  <si>
    <t>супровід програмного забезпечення</t>
  </si>
  <si>
    <t>господарські товари, енергозберігаючі лампочки, технічний інвентар</t>
  </si>
  <si>
    <t>Інші витрати:</t>
  </si>
  <si>
    <t>9,2</t>
  </si>
  <si>
    <t>9.3.1</t>
  </si>
  <si>
    <t>9.4</t>
  </si>
  <si>
    <t>9.4.1</t>
  </si>
  <si>
    <t>предмети, матеріали, обладнання та інвентар (принтери, меблі, сервер)</t>
  </si>
  <si>
    <t>ММ4.200 Стіл-мийка ММ-2.2.(Стіл-мийка потрійна, виготовлена ​​повністю з нержавіючої сталі)</t>
  </si>
  <si>
    <t xml:space="preserve">(ініціали, прізвище)    </t>
  </si>
  <si>
    <t>оплата послуг (крім комунальних): ремонт обладнання, поточні рем.та ін.</t>
  </si>
  <si>
    <t>система для чотирьох операційних залів для відображення, запису, збереження та обміну відео, аудіо та медичних даних між операційнимизалами і зовнішніми приміщеннями з діагностичним медичним обладнанням, яка монтується у межах операційної зали і кімнати зв'язку, та інтегрується з інформаційно - аналітичною системою лікарні</t>
  </si>
  <si>
    <t>кошти  бюджету Вінницької міської обєднаної територіальної громади (ВМОТГ) - ВМТГ</t>
  </si>
  <si>
    <t>оплата послуг (крім комунальних): ремонт облад, поточні ремонти та ін.</t>
  </si>
  <si>
    <t>ФІНАНСОВИЙ ПЛАН                                                                                                                                                                                                          КНП "Вінницька міська клінічна лікарня швидкої медичної допомоги" на 2021 рік</t>
  </si>
  <si>
    <t xml:space="preserve">кошти  бюджету Вінницької міської обєднаної територіальної громади (ВМОТГ)/бюджету Вінницької міської  територіальної громади (ВМТГ) </t>
  </si>
  <si>
    <t>1.1.4</t>
  </si>
  <si>
    <t>3.1.4</t>
  </si>
  <si>
    <t>3.2.4</t>
  </si>
  <si>
    <t>5.3.1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</si>
</sst>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_-* #,##0.0_₴_-;\-* #,##0.0_₴_-;_-* &quot;-&quot;?_₴_-;_-@_-"/>
    <numFmt numFmtId="166" formatCode="_(* #,##0.0_);_(* \(#,##0.0\);_(* &quot;-&quot;_);_(@_)"/>
    <numFmt numFmtId="167" formatCode="#,##0.0"/>
    <numFmt numFmtId="168" formatCode="#,##0.000"/>
    <numFmt numFmtId="169" formatCode="_(* #,##0_);_(* \(#,##0\);_(* &quot;-&quot;_);_(@_)"/>
    <numFmt numFmtId="170" formatCode="_(* #,##0.0_);_(* \(#,##0.0\);_(* &quot;-&quot;??_);_(@_)"/>
    <numFmt numFmtId="171" formatCode="_(* #,##0_);_(* \(#,##0\);_(* &quot;-&quot;??_);_(@_)"/>
    <numFmt numFmtId="172" formatCode="_-* #,##0.0\ _₴_-;\-* #,##0.0\ _₴_-;_-* &quot;-&quot;?\ _₴_-;_-@_-"/>
  </numFmts>
  <fonts count="4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Arial Cyr"/>
      <charset val="204"/>
    </font>
    <font>
      <i/>
      <u/>
      <sz val="16"/>
      <name val="Times New Roman"/>
      <family val="1"/>
      <charset val="204"/>
    </font>
    <font>
      <sz val="14"/>
      <name val="Arial Cyr"/>
      <charset val="204"/>
    </font>
    <font>
      <u/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9" fillId="2" borderId="0" applyNumberFormat="0" applyFill="0" applyAlignment="0">
      <alignment horizontal="center"/>
      <protection locked="0"/>
    </xf>
    <xf numFmtId="0" fontId="6" fillId="0" borderId="0"/>
    <xf numFmtId="0" fontId="6" fillId="0" borderId="0"/>
    <xf numFmtId="0" fontId="6" fillId="0" borderId="0"/>
    <xf numFmtId="0" fontId="31" fillId="0" borderId="0"/>
  </cellStyleXfs>
  <cellXfs count="478">
    <xf numFmtId="0" fontId="0" fillId="0" borderId="0" xfId="0"/>
    <xf numFmtId="166" fontId="2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/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16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 shrinkToFit="1"/>
    </xf>
    <xf numFmtId="0" fontId="28" fillId="3" borderId="6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167" fontId="3" fillId="3" borderId="0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0" fontId="13" fillId="3" borderId="6" xfId="0" quotePrefix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/>
    </xf>
    <xf numFmtId="167" fontId="5" fillId="3" borderId="0" xfId="0" applyNumberFormat="1" applyFont="1" applyFill="1" applyBorder="1" applyAlignment="1">
      <alignment horizontal="right" vertical="center" wrapText="1"/>
    </xf>
    <xf numFmtId="167" fontId="3" fillId="3" borderId="0" xfId="0" quotePrefix="1" applyNumberFormat="1" applyFont="1" applyFill="1" applyBorder="1" applyAlignment="1">
      <alignment vertical="center" wrapText="1"/>
    </xf>
    <xf numFmtId="167" fontId="3" fillId="3" borderId="8" xfId="0" applyNumberFormat="1" applyFont="1" applyFill="1" applyBorder="1" applyAlignment="1">
      <alignment vertical="center"/>
    </xf>
    <xf numFmtId="170" fontId="13" fillId="3" borderId="6" xfId="0" applyNumberFormat="1" applyFont="1" applyFill="1" applyBorder="1" applyAlignment="1">
      <alignment horizontal="right" vertical="center" wrapText="1"/>
    </xf>
    <xf numFmtId="170" fontId="5" fillId="3" borderId="6" xfId="0" applyNumberFormat="1" applyFont="1" applyFill="1" applyBorder="1" applyAlignment="1">
      <alignment horizontal="right" vertical="center" wrapText="1"/>
    </xf>
    <xf numFmtId="170" fontId="5" fillId="3" borderId="6" xfId="0" applyNumberFormat="1" applyFont="1" applyFill="1" applyBorder="1" applyAlignment="1">
      <alignment horizontal="center" vertical="center" wrapText="1"/>
    </xf>
    <xf numFmtId="170" fontId="13" fillId="3" borderId="6" xfId="0" applyNumberFormat="1" applyFont="1" applyFill="1" applyBorder="1" applyAlignment="1">
      <alignment horizontal="right" vertical="center"/>
    </xf>
    <xf numFmtId="170" fontId="5" fillId="3" borderId="6" xfId="0" applyNumberFormat="1" applyFont="1" applyFill="1" applyBorder="1" applyAlignment="1">
      <alignment horizontal="right" vertical="center"/>
    </xf>
    <xf numFmtId="170" fontId="13" fillId="3" borderId="6" xfId="0" applyNumberFormat="1" applyFont="1" applyFill="1" applyBorder="1" applyAlignment="1">
      <alignment horizontal="center" vertical="center" wrapText="1"/>
    </xf>
    <xf numFmtId="170" fontId="5" fillId="3" borderId="6" xfId="0" applyNumberFormat="1" applyFont="1" applyFill="1" applyBorder="1" applyAlignment="1">
      <alignment horizontal="right" vertical="center" wrapText="1" shrinkToFit="1"/>
    </xf>
    <xf numFmtId="170" fontId="13" fillId="3" borderId="6" xfId="0" applyNumberFormat="1" applyFont="1" applyFill="1" applyBorder="1" applyAlignment="1">
      <alignment horizontal="right" vertical="center" wrapText="1" shrinkToFit="1"/>
    </xf>
    <xf numFmtId="0" fontId="24" fillId="3" borderId="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8" xfId="0" quotePrefix="1" applyFont="1" applyFill="1" applyBorder="1" applyAlignment="1">
      <alignment horizontal="left" vertical="center"/>
    </xf>
    <xf numFmtId="0" fontId="23" fillId="3" borderId="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172" fontId="4" fillId="3" borderId="0" xfId="0" applyNumberFormat="1" applyFont="1" applyFill="1" applyBorder="1" applyAlignment="1">
      <alignment vertical="center"/>
    </xf>
    <xf numFmtId="172" fontId="2" fillId="3" borderId="0" xfId="0" applyNumberFormat="1" applyFont="1" applyFill="1" applyBorder="1" applyAlignment="1">
      <alignment vertical="center"/>
    </xf>
    <xf numFmtId="170" fontId="2" fillId="3" borderId="0" xfId="0" applyNumberFormat="1" applyFont="1" applyFill="1" applyBorder="1" applyAlignment="1">
      <alignment vertical="center"/>
    </xf>
    <xf numFmtId="170" fontId="2" fillId="3" borderId="0" xfId="0" applyNumberFormat="1" applyFont="1" applyFill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/>
    <xf numFmtId="4" fontId="2" fillId="3" borderId="6" xfId="0" applyNumberFormat="1" applyFont="1" applyFill="1" applyBorder="1" applyAlignment="1">
      <alignment horizontal="left" vertical="center" wrapText="1"/>
    </xf>
    <xf numFmtId="0" fontId="2" fillId="3" borderId="6" xfId="6" applyFont="1" applyFill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wrapText="1"/>
    </xf>
    <xf numFmtId="0" fontId="2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wrapText="1"/>
    </xf>
    <xf numFmtId="4" fontId="2" fillId="3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0" xfId="6" applyFont="1" applyFill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170" fontId="5" fillId="3" borderId="0" xfId="0" applyNumberFormat="1" applyFont="1" applyFill="1" applyBorder="1" applyAlignment="1">
      <alignment vertical="center"/>
    </xf>
    <xf numFmtId="170" fontId="3" fillId="3" borderId="0" xfId="0" applyNumberFormat="1" applyFont="1" applyFill="1" applyBorder="1" applyAlignment="1">
      <alignment vertical="center"/>
    </xf>
    <xf numFmtId="170" fontId="13" fillId="3" borderId="0" xfId="0" applyNumberFormat="1" applyFont="1" applyFill="1" applyBorder="1" applyAlignment="1">
      <alignment vertical="center"/>
    </xf>
    <xf numFmtId="170" fontId="1" fillId="3" borderId="0" xfId="0" applyNumberFormat="1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right" vertical="center" wrapText="1"/>
    </xf>
    <xf numFmtId="167" fontId="5" fillId="3" borderId="6" xfId="0" applyNumberFormat="1" applyFont="1" applyFill="1" applyBorder="1" applyAlignment="1">
      <alignment horizontal="right" vertical="center" wrapText="1"/>
    </xf>
    <xf numFmtId="0" fontId="5" fillId="3" borderId="6" xfId="2" applyFont="1" applyFill="1" applyBorder="1" applyAlignment="1">
      <alignment vertical="center" wrapText="1"/>
      <protection locked="0"/>
    </xf>
    <xf numFmtId="0" fontId="5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/>
    </xf>
    <xf numFmtId="170" fontId="3" fillId="3" borderId="0" xfId="0" applyNumberFormat="1" applyFont="1" applyFill="1" applyBorder="1" applyAlignment="1">
      <alignment horizontal="left" vertical="center"/>
    </xf>
    <xf numFmtId="170" fontId="5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170" fontId="13" fillId="3" borderId="0" xfId="0" applyNumberFormat="1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170" fontId="1" fillId="3" borderId="0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Border="1" applyAlignment="1">
      <alignment horizontal="left" vertical="center"/>
    </xf>
    <xf numFmtId="166" fontId="3" fillId="3" borderId="0" xfId="0" applyNumberFormat="1" applyFont="1" applyFill="1" applyBorder="1" applyAlignment="1">
      <alignment horizontal="right" vertical="center" wrapText="1"/>
    </xf>
    <xf numFmtId="170" fontId="10" fillId="3" borderId="0" xfId="0" applyNumberFormat="1" applyFont="1" applyFill="1" applyBorder="1" applyAlignment="1">
      <alignment vertical="center" wrapText="1"/>
    </xf>
    <xf numFmtId="166" fontId="3" fillId="3" borderId="0" xfId="0" applyNumberFormat="1" applyFont="1" applyFill="1" applyBorder="1" applyAlignment="1">
      <alignment horizontal="left" vertical="center" wrapText="1"/>
    </xf>
    <xf numFmtId="166" fontId="5" fillId="3" borderId="6" xfId="0" applyNumberFormat="1" applyFont="1" applyFill="1" applyBorder="1" applyAlignment="1">
      <alignment horizontal="right" vertical="center" wrapText="1"/>
    </xf>
    <xf numFmtId="166" fontId="2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right" vertical="center" wrapText="1"/>
    </xf>
    <xf numFmtId="166" fontId="2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vertical="center" wrapText="1"/>
      <protection locked="0"/>
    </xf>
    <xf numFmtId="167" fontId="4" fillId="0" borderId="6" xfId="0" applyNumberFormat="1" applyFont="1" applyFill="1" applyBorder="1" applyAlignment="1">
      <alignment horizontal="right" vertical="center" wrapText="1"/>
    </xf>
    <xf numFmtId="167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righ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0" fontId="4" fillId="0" borderId="6" xfId="0" applyNumberFormat="1" applyFont="1" applyFill="1" applyBorder="1" applyAlignment="1">
      <alignment horizontal="right" vertical="center" wrapText="1"/>
    </xf>
    <xf numFmtId="0" fontId="4" fillId="0" borderId="6" xfId="4" applyFont="1" applyFill="1" applyBorder="1" applyAlignment="1">
      <alignment horizontal="left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170" fontId="4" fillId="0" borderId="6" xfId="0" applyNumberFormat="1" applyFont="1" applyFill="1" applyBorder="1" applyAlignment="1">
      <alignment horizontal="center" vertical="center" wrapText="1"/>
    </xf>
    <xf numFmtId="170" fontId="2" fillId="0" borderId="6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right" vertical="center" wrapText="1"/>
    </xf>
    <xf numFmtId="167" fontId="2" fillId="0" borderId="6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170" fontId="2" fillId="0" borderId="6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right" vertical="center" wrapText="1"/>
    </xf>
    <xf numFmtId="170" fontId="18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170" fontId="11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170" fontId="17" fillId="0" borderId="6" xfId="0" applyNumberFormat="1" applyFont="1" applyFill="1" applyBorder="1" applyAlignment="1">
      <alignment horizontal="center" vertical="center" wrapText="1"/>
    </xf>
    <xf numFmtId="166" fontId="17" fillId="0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171" fontId="18" fillId="0" borderId="6" xfId="0" applyNumberFormat="1" applyFont="1" applyFill="1" applyBorder="1" applyAlignment="1">
      <alignment horizontal="center" vertical="center" wrapText="1"/>
    </xf>
    <xf numFmtId="171" fontId="4" fillId="0" borderId="6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 wrapText="1"/>
    </xf>
    <xf numFmtId="171" fontId="11" fillId="0" borderId="6" xfId="0" applyNumberFormat="1" applyFont="1" applyFill="1" applyBorder="1" applyAlignment="1">
      <alignment horizontal="center" vertical="center" wrapText="1"/>
    </xf>
    <xf numFmtId="171" fontId="2" fillId="0" borderId="6" xfId="0" applyNumberFormat="1" applyFont="1" applyFill="1" applyBorder="1" applyAlignment="1">
      <alignment horizontal="center" vertical="center" wrapText="1"/>
    </xf>
    <xf numFmtId="166" fontId="11" fillId="0" borderId="6" xfId="0" applyNumberFormat="1" applyFont="1" applyFill="1" applyBorder="1" applyAlignment="1">
      <alignment horizontal="right" vertical="center" wrapText="1"/>
    </xf>
    <xf numFmtId="171" fontId="2" fillId="0" borderId="6" xfId="0" applyNumberFormat="1" applyFont="1" applyFill="1" applyBorder="1" applyAlignment="1">
      <alignment horizontal="right" vertical="center" wrapText="1"/>
    </xf>
    <xf numFmtId="166" fontId="18" fillId="0" borderId="6" xfId="0" applyNumberFormat="1" applyFont="1" applyFill="1" applyBorder="1" applyAlignment="1">
      <alignment horizontal="center" vertical="center" wrapText="1"/>
    </xf>
    <xf numFmtId="169" fontId="18" fillId="0" borderId="6" xfId="0" applyNumberFormat="1" applyFont="1" applyFill="1" applyBorder="1" applyAlignment="1">
      <alignment horizontal="right" vertical="center" wrapText="1"/>
    </xf>
    <xf numFmtId="169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right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shrinkToFit="1"/>
    </xf>
    <xf numFmtId="0" fontId="19" fillId="3" borderId="0" xfId="3" applyFont="1" applyFill="1" applyAlignment="1">
      <alignment horizontal="center"/>
    </xf>
    <xf numFmtId="0" fontId="19" fillId="3" borderId="8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49" fontId="33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right" vertical="center" wrapText="1"/>
    </xf>
    <xf numFmtId="166" fontId="17" fillId="0" borderId="6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66" fontId="1" fillId="0" borderId="6" xfId="0" applyNumberFormat="1" applyFont="1" applyFill="1" applyBorder="1" applyAlignment="1">
      <alignment horizontal="righ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/>
    </xf>
    <xf numFmtId="166" fontId="3" fillId="0" borderId="6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166" fontId="10" fillId="0" borderId="6" xfId="0" applyNumberFormat="1" applyFont="1" applyFill="1" applyBorder="1" applyAlignment="1">
      <alignment horizontal="right" wrapText="1"/>
    </xf>
    <xf numFmtId="0" fontId="3" fillId="0" borderId="6" xfId="1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168" fontId="3" fillId="0" borderId="6" xfId="1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vertical="center" wrapText="1"/>
    </xf>
    <xf numFmtId="166" fontId="34" fillId="0" borderId="6" xfId="0" applyNumberFormat="1" applyFont="1" applyFill="1" applyBorder="1" applyAlignment="1">
      <alignment horizontal="right" vertical="center" wrapText="1"/>
    </xf>
    <xf numFmtId="166" fontId="1" fillId="0" borderId="6" xfId="0" applyNumberFormat="1" applyFont="1" applyFill="1" applyBorder="1" applyAlignment="1">
      <alignment horizontal="right" vertical="center" wrapText="1" shrinkToFi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right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vertical="center" wrapText="1"/>
      <protection locked="0"/>
    </xf>
    <xf numFmtId="166" fontId="29" fillId="0" borderId="6" xfId="0" applyNumberFormat="1" applyFont="1" applyFill="1" applyBorder="1" applyAlignment="1">
      <alignment horizontal="right" wrapText="1"/>
    </xf>
    <xf numFmtId="166" fontId="29" fillId="0" borderId="6" xfId="0" applyNumberFormat="1" applyFont="1" applyFill="1" applyBorder="1" applyAlignment="1">
      <alignment horizontal="right" vertical="center" wrapText="1"/>
    </xf>
    <xf numFmtId="166" fontId="10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wrapText="1"/>
    </xf>
    <xf numFmtId="0" fontId="10" fillId="0" borderId="6" xfId="0" applyFont="1" applyFill="1" applyBorder="1" applyAlignment="1">
      <alignment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36" fillId="0" borderId="6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right" vertical="center" wrapText="1"/>
    </xf>
    <xf numFmtId="166" fontId="18" fillId="0" borderId="6" xfId="0" applyNumberFormat="1" applyFont="1" applyFill="1" applyBorder="1" applyAlignment="1">
      <alignment horizontal="right" vertical="center" wrapText="1"/>
    </xf>
    <xf numFmtId="166" fontId="36" fillId="0" borderId="6" xfId="0" applyNumberFormat="1" applyFont="1" applyFill="1" applyBorder="1" applyAlignment="1">
      <alignment horizontal="right" vertical="center" wrapText="1"/>
    </xf>
    <xf numFmtId="166" fontId="30" fillId="0" borderId="6" xfId="0" applyNumberFormat="1" applyFont="1" applyFill="1" applyBorder="1" applyAlignment="1">
      <alignment horizontal="right" vertical="center" wrapText="1"/>
    </xf>
    <xf numFmtId="166" fontId="17" fillId="0" borderId="6" xfId="0" applyNumberFormat="1" applyFont="1" applyFill="1" applyBorder="1" applyAlignment="1">
      <alignment horizontal="right" vertical="center" wrapText="1" shrinkToFit="1"/>
    </xf>
    <xf numFmtId="167" fontId="3" fillId="0" borderId="6" xfId="0" applyNumberFormat="1" applyFont="1" applyFill="1" applyBorder="1" applyAlignment="1">
      <alignment horizontal="right" vertical="center" wrapText="1"/>
    </xf>
    <xf numFmtId="166" fontId="33" fillId="0" borderId="6" xfId="0" applyNumberFormat="1" applyFont="1" applyFill="1" applyBorder="1" applyAlignment="1">
      <alignment horizontal="right" vertical="center" wrapText="1" shrinkToFit="1"/>
    </xf>
    <xf numFmtId="164" fontId="29" fillId="0" borderId="6" xfId="0" applyNumberFormat="1" applyFont="1" applyFill="1" applyBorder="1" applyAlignment="1">
      <alignment horizontal="right" vertical="center" wrapText="1"/>
    </xf>
    <xf numFmtId="164" fontId="29" fillId="0" borderId="6" xfId="0" applyNumberFormat="1" applyFont="1" applyFill="1" applyBorder="1" applyAlignment="1">
      <alignment horizontal="right" wrapText="1"/>
    </xf>
    <xf numFmtId="0" fontId="1" fillId="0" borderId="6" xfId="2" applyFont="1" applyFill="1" applyBorder="1" applyAlignment="1">
      <alignment vertical="center" wrapText="1"/>
      <protection locked="0"/>
    </xf>
    <xf numFmtId="0" fontId="3" fillId="0" borderId="6" xfId="2" applyFont="1" applyFill="1" applyBorder="1" applyAlignment="1">
      <alignment vertical="center" wrapText="1"/>
      <protection locked="0"/>
    </xf>
    <xf numFmtId="0" fontId="29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164" fontId="18" fillId="0" borderId="6" xfId="0" applyNumberFormat="1" applyFont="1" applyFill="1" applyBorder="1" applyAlignment="1">
      <alignment horizontal="right" vertical="center" wrapText="1"/>
    </xf>
    <xf numFmtId="49" fontId="30" fillId="0" borderId="6" xfId="0" applyNumberFormat="1" applyFont="1" applyFill="1" applyBorder="1" applyAlignment="1">
      <alignment horizontal="center" vertical="center" wrapText="1"/>
    </xf>
    <xf numFmtId="170" fontId="30" fillId="0" borderId="6" xfId="0" applyNumberFormat="1" applyFont="1" applyFill="1" applyBorder="1" applyAlignment="1">
      <alignment vertical="center" wrapText="1"/>
    </xf>
    <xf numFmtId="170" fontId="29" fillId="0" borderId="6" xfId="0" applyNumberFormat="1" applyFont="1" applyFill="1" applyBorder="1" applyAlignment="1">
      <alignment vertical="center" wrapText="1"/>
    </xf>
    <xf numFmtId="170" fontId="10" fillId="0" borderId="6" xfId="0" applyNumberFormat="1" applyFont="1" applyFill="1" applyBorder="1" applyAlignment="1">
      <alignment vertical="center" wrapText="1"/>
    </xf>
    <xf numFmtId="170" fontId="37" fillId="0" borderId="6" xfId="0" applyNumberFormat="1" applyFont="1" applyFill="1" applyBorder="1" applyAlignment="1">
      <alignment vertical="center" wrapText="1"/>
    </xf>
    <xf numFmtId="170" fontId="10" fillId="0" borderId="6" xfId="0" applyNumberFormat="1" applyFont="1" applyFill="1" applyBorder="1" applyAlignment="1">
      <alignment horizontal="right" vertical="center" wrapText="1"/>
    </xf>
    <xf numFmtId="170" fontId="3" fillId="0" borderId="6" xfId="0" applyNumberFormat="1" applyFont="1" applyFill="1" applyBorder="1" applyAlignment="1">
      <alignment horizontal="right" vertical="center" wrapText="1"/>
    </xf>
    <xf numFmtId="170" fontId="1" fillId="0" borderId="6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center" vertical="center" wrapText="1"/>
    </xf>
    <xf numFmtId="166" fontId="16" fillId="0" borderId="6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167" fontId="17" fillId="0" borderId="6" xfId="0" applyNumberFormat="1" applyFont="1" applyFill="1" applyBorder="1" applyAlignment="1">
      <alignment horizontal="right" vertical="center" wrapText="1"/>
    </xf>
    <xf numFmtId="167" fontId="1" fillId="0" borderId="6" xfId="0" applyNumberFormat="1" applyFont="1" applyFill="1" applyBorder="1" applyAlignment="1">
      <alignment horizontal="right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64" fontId="10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3" fillId="0" borderId="6" xfId="2" applyFont="1" applyFill="1" applyBorder="1" applyAlignment="1">
      <alignment vertical="center" wrapText="1"/>
      <protection locked="0"/>
    </xf>
    <xf numFmtId="166" fontId="33" fillId="0" borderId="6" xfId="0" applyNumberFormat="1" applyFont="1" applyFill="1" applyBorder="1" applyAlignment="1">
      <alignment horizontal="right" vertical="center" wrapText="1"/>
    </xf>
    <xf numFmtId="166" fontId="33" fillId="0" borderId="6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167" fontId="2" fillId="0" borderId="0" xfId="0" applyNumberFormat="1" applyFont="1" applyFill="1" applyBorder="1" applyAlignment="1">
      <alignment horizontal="right" vertical="center" wrapText="1"/>
    </xf>
    <xf numFmtId="167" fontId="2" fillId="0" borderId="0" xfId="0" quotePrefix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70" fontId="16" fillId="0" borderId="6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/>
    </xf>
    <xf numFmtId="170" fontId="2" fillId="0" borderId="6" xfId="0" applyNumberFormat="1" applyFont="1" applyFill="1" applyBorder="1" applyAlignment="1">
      <alignment horizontal="right" vertical="center"/>
    </xf>
    <xf numFmtId="170" fontId="3" fillId="0" borderId="0" xfId="0" applyNumberFormat="1" applyFont="1" applyFill="1" applyBorder="1" applyAlignment="1">
      <alignment vertical="center"/>
    </xf>
    <xf numFmtId="170" fontId="4" fillId="0" borderId="6" xfId="0" applyNumberFormat="1" applyFont="1" applyFill="1" applyBorder="1" applyAlignment="1">
      <alignment horizontal="center" vertical="center"/>
    </xf>
    <xf numFmtId="170" fontId="4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>
      <alignment vertical="center"/>
    </xf>
    <xf numFmtId="0" fontId="17" fillId="0" borderId="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vertical="center"/>
    </xf>
    <xf numFmtId="170" fontId="2" fillId="0" borderId="6" xfId="5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6" xfId="5" applyFont="1" applyFill="1" applyBorder="1" applyAlignment="1">
      <alignment horizontal="left" vertical="center" wrapText="1"/>
    </xf>
    <xf numFmtId="170" fontId="2" fillId="0" borderId="6" xfId="0" applyNumberFormat="1" applyFont="1" applyFill="1" applyBorder="1" applyAlignment="1">
      <alignment vertical="center" wrapText="1"/>
    </xf>
    <xf numFmtId="170" fontId="11" fillId="0" borderId="6" xfId="0" applyNumberFormat="1" applyFont="1" applyFill="1" applyBorder="1" applyAlignment="1">
      <alignment vertical="center" wrapText="1"/>
    </xf>
    <xf numFmtId="170" fontId="25" fillId="0" borderId="6" xfId="0" applyNumberFormat="1" applyFont="1" applyFill="1" applyBorder="1" applyAlignment="1">
      <alignment horizontal="right" wrapText="1"/>
    </xf>
    <xf numFmtId="170" fontId="2" fillId="0" borderId="6" xfId="0" applyNumberFormat="1" applyFont="1" applyFill="1" applyBorder="1" applyAlignment="1">
      <alignment horizontal="right" wrapText="1"/>
    </xf>
    <xf numFmtId="4" fontId="2" fillId="0" borderId="6" xfId="0" applyNumberFormat="1" applyFont="1" applyFill="1" applyBorder="1" applyAlignment="1">
      <alignment horizontal="left" vertical="center" wrapText="1"/>
    </xf>
    <xf numFmtId="0" fontId="2" fillId="0" borderId="6" xfId="6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170" fontId="3" fillId="0" borderId="6" xfId="0" applyNumberFormat="1" applyFont="1" applyFill="1" applyBorder="1" applyAlignment="1">
      <alignment horizontal="center" vertical="center" wrapText="1"/>
    </xf>
    <xf numFmtId="170" fontId="3" fillId="0" borderId="6" xfId="0" applyNumberFormat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quotePrefix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vertical="center"/>
    </xf>
    <xf numFmtId="164" fontId="10" fillId="0" borderId="6" xfId="0" applyNumberFormat="1" applyFont="1" applyFill="1" applyBorder="1" applyAlignment="1">
      <alignment horizontal="right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170" fontId="17" fillId="0" borderId="6" xfId="0" applyNumberFormat="1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vertical="center"/>
    </xf>
    <xf numFmtId="0" fontId="28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67" fontId="2" fillId="3" borderId="0" xfId="0" applyNumberFormat="1" applyFont="1" applyFill="1" applyBorder="1" applyAlignment="1">
      <alignment horizontal="center" wrapText="1"/>
    </xf>
    <xf numFmtId="167" fontId="2" fillId="3" borderId="0" xfId="0" quotePrefix="1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7" fontId="3" fillId="3" borderId="0" xfId="0" applyNumberFormat="1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>
      <alignment horizontal="center" wrapText="1"/>
    </xf>
    <xf numFmtId="167" fontId="1" fillId="3" borderId="7" xfId="0" applyNumberFormat="1" applyFont="1" applyFill="1" applyBorder="1" applyAlignment="1">
      <alignment horizontal="center"/>
    </xf>
    <xf numFmtId="167" fontId="12" fillId="3" borderId="7" xfId="0" applyNumberFormat="1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 wrapText="1"/>
    </xf>
    <xf numFmtId="0" fontId="13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2" fontId="13" fillId="3" borderId="1" xfId="0" applyNumberFormat="1" applyFon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8" xfId="3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67" fontId="2" fillId="0" borderId="8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 shrinkToFi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7">
    <cellStyle name="Normal_GSE DCF_Model_31_07_09 final" xfId="2"/>
    <cellStyle name="Обычный" xfId="0" builtinId="0"/>
    <cellStyle name="Обычный 19" xfId="3"/>
    <cellStyle name="Обычный 2 2" xfId="4"/>
    <cellStyle name="Обычный 4" xfId="6"/>
    <cellStyle name="Обычный_1139" xfId="1"/>
    <cellStyle name="Обычный_2110,2130" xfId="5"/>
  </cellStyles>
  <dxfs count="0"/>
  <tableStyles count="0" defaultTableStyle="TableStyleMedium9" defaultPivotStyle="PivotStyleLight16"/>
  <colors>
    <mruColors>
      <color rgb="FFFE9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8"/>
  <sheetViews>
    <sheetView view="pageBreakPreview" topLeftCell="A208" zoomScale="70" zoomScaleNormal="64" zoomScaleSheetLayoutView="70" workbookViewId="0">
      <selection activeCell="M47" sqref="M47"/>
    </sheetView>
  </sheetViews>
  <sheetFormatPr defaultRowHeight="20.25" x14ac:dyDescent="0.25"/>
  <cols>
    <col min="1" max="1" width="50" style="7" customWidth="1"/>
    <col min="2" max="2" width="8.5703125" style="120" customWidth="1"/>
    <col min="3" max="3" width="15.85546875" style="120" customWidth="1"/>
    <col min="4" max="4" width="16.140625" style="120" customWidth="1"/>
    <col min="5" max="5" width="18" style="120" customWidth="1"/>
    <col min="6" max="6" width="17.42578125" style="7" customWidth="1"/>
    <col min="7" max="10" width="15.7109375" style="7" customWidth="1"/>
    <col min="11" max="11" width="17.7109375" style="7" hidden="1" customWidth="1"/>
    <col min="12" max="12" width="15.28515625" style="7" bestFit="1" customWidth="1"/>
    <col min="13" max="13" width="28.28515625" style="7" customWidth="1"/>
    <col min="14" max="16" width="16.7109375" style="7" bestFit="1" customWidth="1"/>
    <col min="17" max="17" width="16.42578125" style="7" customWidth="1"/>
    <col min="18" max="18" width="17.5703125" style="7" customWidth="1"/>
    <col min="19" max="16384" width="9.140625" style="7"/>
  </cols>
  <sheetData>
    <row r="1" spans="1:11" x14ac:dyDescent="0.25">
      <c r="B1" s="7"/>
      <c r="D1" s="7"/>
      <c r="E1" s="7"/>
      <c r="F1" s="7" t="s">
        <v>285</v>
      </c>
    </row>
    <row r="2" spans="1:11" x14ac:dyDescent="0.25">
      <c r="B2" s="7"/>
      <c r="D2" s="7"/>
      <c r="E2" s="7"/>
      <c r="F2" s="7" t="s">
        <v>84</v>
      </c>
    </row>
    <row r="3" spans="1:11" x14ac:dyDescent="0.25">
      <c r="B3" s="7"/>
      <c r="D3" s="82"/>
      <c r="E3" s="82"/>
      <c r="F3" s="7" t="s">
        <v>85</v>
      </c>
    </row>
    <row r="4" spans="1:11" x14ac:dyDescent="0.25">
      <c r="B4" s="7"/>
      <c r="D4" s="82"/>
      <c r="E4" s="82"/>
    </row>
    <row r="5" spans="1:11" ht="7.5" customHeight="1" x14ac:dyDescent="0.25">
      <c r="B5" s="7"/>
      <c r="D5" s="82"/>
      <c r="E5" s="82"/>
    </row>
    <row r="6" spans="1:11" x14ac:dyDescent="0.25">
      <c r="D6" s="82"/>
      <c r="E6" s="82"/>
      <c r="F6" s="82"/>
      <c r="G6" s="383"/>
      <c r="H6" s="383"/>
      <c r="I6" s="383"/>
      <c r="J6" s="383"/>
      <c r="K6" s="383"/>
    </row>
    <row r="7" spans="1:11" s="83" customFormat="1" x14ac:dyDescent="0.25">
      <c r="A7" s="83" t="s">
        <v>86</v>
      </c>
      <c r="B7" s="84"/>
      <c r="C7" s="85"/>
      <c r="D7" s="85"/>
      <c r="E7" s="85"/>
      <c r="F7" s="123"/>
      <c r="G7" s="384" t="s">
        <v>87</v>
      </c>
      <c r="H7" s="384"/>
      <c r="I7" s="384"/>
      <c r="J7" s="384"/>
      <c r="K7" s="384"/>
    </row>
    <row r="8" spans="1:11" x14ac:dyDescent="0.25">
      <c r="B8" s="82"/>
      <c r="C8" s="121"/>
      <c r="D8" s="86"/>
      <c r="E8" s="86"/>
      <c r="F8" s="86"/>
      <c r="G8" s="385"/>
      <c r="H8" s="385"/>
      <c r="I8" s="385"/>
      <c r="J8" s="385"/>
      <c r="K8" s="385"/>
    </row>
    <row r="9" spans="1:11" x14ac:dyDescent="0.25">
      <c r="A9" s="386" t="s">
        <v>88</v>
      </c>
      <c r="B9" s="387"/>
      <c r="C9" s="24"/>
      <c r="D9" s="24"/>
      <c r="E9" s="24"/>
      <c r="F9" s="87"/>
      <c r="G9" s="88"/>
      <c r="H9" s="88"/>
      <c r="I9" s="88"/>
      <c r="J9" s="89" t="s">
        <v>89</v>
      </c>
      <c r="K9" s="88"/>
    </row>
    <row r="10" spans="1:11" ht="12.75" customHeight="1" x14ac:dyDescent="0.25">
      <c r="A10" s="122"/>
      <c r="D10" s="7"/>
      <c r="E10" s="7"/>
      <c r="F10" s="12"/>
      <c r="G10" s="385"/>
      <c r="H10" s="385"/>
      <c r="I10" s="385"/>
      <c r="J10" s="385"/>
      <c r="K10" s="385"/>
    </row>
    <row r="11" spans="1:11" x14ac:dyDescent="0.25">
      <c r="A11" s="388" t="s">
        <v>90</v>
      </c>
      <c r="B11" s="388"/>
      <c r="F11" s="82"/>
      <c r="G11" s="88"/>
      <c r="H11" s="88"/>
      <c r="I11" s="88"/>
      <c r="J11" s="88"/>
      <c r="K11" s="88"/>
    </row>
    <row r="12" spans="1:11" x14ac:dyDescent="0.25">
      <c r="A12" s="389" t="s">
        <v>91</v>
      </c>
      <c r="B12" s="389"/>
      <c r="F12" s="82"/>
      <c r="G12" s="385"/>
      <c r="H12" s="385"/>
      <c r="I12" s="385"/>
      <c r="J12" s="385"/>
      <c r="K12" s="385"/>
    </row>
    <row r="13" spans="1:11" x14ac:dyDescent="0.25">
      <c r="A13" s="390"/>
      <c r="B13" s="390"/>
      <c r="C13" s="121"/>
      <c r="D13" s="82"/>
      <c r="E13" s="82"/>
      <c r="F13" s="82"/>
      <c r="G13" s="391"/>
      <c r="H13" s="391"/>
      <c r="I13" s="391"/>
      <c r="J13" s="391"/>
      <c r="K13" s="391"/>
    </row>
    <row r="14" spans="1:11" s="83" customFormat="1" x14ac:dyDescent="0.25">
      <c r="A14" s="393" t="s">
        <v>92</v>
      </c>
      <c r="B14" s="393"/>
      <c r="C14" s="85"/>
      <c r="D14" s="84"/>
      <c r="E14" s="84"/>
      <c r="F14" s="84"/>
      <c r="G14" s="393" t="s">
        <v>92</v>
      </c>
      <c r="H14" s="393"/>
      <c r="I14" s="393"/>
      <c r="J14" s="393"/>
      <c r="K14" s="393"/>
    </row>
    <row r="15" spans="1:11" ht="10.5" customHeight="1" x14ac:dyDescent="0.25">
      <c r="D15" s="82"/>
      <c r="E15" s="82" t="s">
        <v>93</v>
      </c>
      <c r="F15" s="82"/>
      <c r="J15" s="120"/>
      <c r="K15" s="120"/>
    </row>
    <row r="16" spans="1:11" ht="41.25" customHeight="1" x14ac:dyDescent="0.25">
      <c r="A16" s="394" t="s">
        <v>286</v>
      </c>
      <c r="B16" s="395"/>
      <c r="E16" s="120" t="s">
        <v>94</v>
      </c>
      <c r="F16" s="86"/>
      <c r="G16" s="90" t="s">
        <v>95</v>
      </c>
      <c r="H16" s="90"/>
      <c r="I16" s="120"/>
      <c r="J16" s="120"/>
      <c r="K16" s="120"/>
    </row>
    <row r="17" spans="1:11" x14ac:dyDescent="0.25">
      <c r="A17" s="383"/>
      <c r="B17" s="383"/>
      <c r="F17" s="12"/>
    </row>
    <row r="18" spans="1:11" x14ac:dyDescent="0.25">
      <c r="A18" s="388" t="s">
        <v>287</v>
      </c>
      <c r="B18" s="388"/>
      <c r="F18" s="12"/>
      <c r="G18" s="396" t="s">
        <v>96</v>
      </c>
      <c r="H18" s="396"/>
      <c r="I18" s="396"/>
      <c r="J18" s="396"/>
      <c r="K18" s="396"/>
    </row>
    <row r="19" spans="1:11" x14ac:dyDescent="0.25">
      <c r="A19" s="389" t="s">
        <v>91</v>
      </c>
      <c r="B19" s="389"/>
      <c r="F19" s="12"/>
      <c r="G19" s="397" t="s">
        <v>91</v>
      </c>
      <c r="H19" s="397"/>
      <c r="I19" s="397"/>
      <c r="J19" s="397"/>
      <c r="K19" s="397"/>
    </row>
    <row r="20" spans="1:11" ht="10.5" customHeight="1" x14ac:dyDescent="0.25">
      <c r="B20" s="121"/>
      <c r="C20" s="121"/>
      <c r="D20" s="121"/>
      <c r="E20" s="121"/>
      <c r="F20" s="121"/>
      <c r="G20" s="120"/>
      <c r="H20" s="120"/>
      <c r="I20" s="120"/>
      <c r="J20" s="120"/>
      <c r="K20" s="120"/>
    </row>
    <row r="21" spans="1:11" x14ac:dyDescent="0.25">
      <c r="A21" s="144"/>
      <c r="B21" s="392"/>
      <c r="C21" s="392"/>
      <c r="D21" s="392"/>
      <c r="E21" s="392"/>
      <c r="F21" s="392"/>
      <c r="G21" s="145"/>
      <c r="H21" s="145"/>
      <c r="I21" s="146">
        <v>2021</v>
      </c>
      <c r="J21" s="147" t="s">
        <v>97</v>
      </c>
      <c r="K21" s="148" t="s">
        <v>98</v>
      </c>
    </row>
    <row r="22" spans="1:11" ht="39.75" customHeight="1" x14ac:dyDescent="0.25">
      <c r="A22" s="149" t="s">
        <v>99</v>
      </c>
      <c r="B22" s="392" t="s">
        <v>100</v>
      </c>
      <c r="C22" s="392"/>
      <c r="D22" s="392"/>
      <c r="E22" s="392"/>
      <c r="F22" s="392"/>
      <c r="G22" s="150"/>
      <c r="H22" s="150"/>
      <c r="I22" s="151">
        <v>1982749</v>
      </c>
      <c r="J22" s="152" t="s">
        <v>101</v>
      </c>
      <c r="K22" s="148"/>
    </row>
    <row r="23" spans="1:11" x14ac:dyDescent="0.25">
      <c r="A23" s="149" t="s">
        <v>102</v>
      </c>
      <c r="B23" s="392" t="s">
        <v>103</v>
      </c>
      <c r="C23" s="392"/>
      <c r="D23" s="392"/>
      <c r="E23" s="392"/>
      <c r="F23" s="392"/>
      <c r="G23" s="150"/>
      <c r="H23" s="150"/>
      <c r="I23" s="151">
        <v>150</v>
      </c>
      <c r="J23" s="152" t="s">
        <v>104</v>
      </c>
      <c r="K23" s="148"/>
    </row>
    <row r="24" spans="1:11" x14ac:dyDescent="0.25">
      <c r="A24" s="149" t="s">
        <v>105</v>
      </c>
      <c r="B24" s="392" t="s">
        <v>106</v>
      </c>
      <c r="C24" s="392"/>
      <c r="D24" s="392"/>
      <c r="E24" s="392"/>
      <c r="F24" s="392"/>
      <c r="G24" s="150"/>
      <c r="H24" s="381" t="s">
        <v>107</v>
      </c>
      <c r="I24" s="382"/>
      <c r="J24" s="152" t="s">
        <v>108</v>
      </c>
      <c r="K24" s="148"/>
    </row>
    <row r="25" spans="1:11" x14ac:dyDescent="0.25">
      <c r="A25" s="149" t="s">
        <v>109</v>
      </c>
      <c r="B25" s="392" t="s">
        <v>110</v>
      </c>
      <c r="C25" s="392"/>
      <c r="D25" s="392"/>
      <c r="E25" s="392"/>
      <c r="F25" s="392"/>
      <c r="G25" s="150"/>
      <c r="H25" s="150"/>
      <c r="I25" s="151">
        <v>17184</v>
      </c>
      <c r="J25" s="152" t="s">
        <v>111</v>
      </c>
      <c r="K25" s="148"/>
    </row>
    <row r="26" spans="1:11" x14ac:dyDescent="0.25">
      <c r="A26" s="149" t="s">
        <v>112</v>
      </c>
      <c r="B26" s="392" t="s">
        <v>113</v>
      </c>
      <c r="C26" s="392"/>
      <c r="D26" s="392"/>
      <c r="E26" s="392"/>
      <c r="F26" s="392"/>
      <c r="G26" s="150"/>
      <c r="H26" s="150"/>
      <c r="I26" s="151"/>
      <c r="J26" s="152" t="s">
        <v>114</v>
      </c>
      <c r="K26" s="148"/>
    </row>
    <row r="27" spans="1:11" x14ac:dyDescent="0.25">
      <c r="A27" s="149" t="s">
        <v>115</v>
      </c>
      <c r="B27" s="392" t="s">
        <v>116</v>
      </c>
      <c r="C27" s="392"/>
      <c r="D27" s="392"/>
      <c r="E27" s="392"/>
      <c r="F27" s="392"/>
      <c r="G27" s="150"/>
      <c r="H27" s="150"/>
      <c r="I27" s="153" t="s">
        <v>117</v>
      </c>
      <c r="J27" s="152" t="s">
        <v>118</v>
      </c>
      <c r="K27" s="148"/>
    </row>
    <row r="28" spans="1:11" x14ac:dyDescent="0.25">
      <c r="A28" s="149" t="s">
        <v>119</v>
      </c>
      <c r="B28" s="392" t="s">
        <v>120</v>
      </c>
      <c r="C28" s="392"/>
      <c r="D28" s="392"/>
      <c r="E28" s="392"/>
      <c r="F28" s="392"/>
      <c r="G28" s="398" t="s">
        <v>121</v>
      </c>
      <c r="H28" s="398"/>
      <c r="I28" s="399"/>
      <c r="J28" s="154"/>
      <c r="K28" s="148"/>
    </row>
    <row r="29" spans="1:11" x14ac:dyDescent="0.25">
      <c r="A29" s="149" t="s">
        <v>122</v>
      </c>
      <c r="B29" s="392" t="s">
        <v>123</v>
      </c>
      <c r="C29" s="392"/>
      <c r="D29" s="392"/>
      <c r="E29" s="392"/>
      <c r="F29" s="392"/>
      <c r="G29" s="398" t="s">
        <v>124</v>
      </c>
      <c r="H29" s="398"/>
      <c r="I29" s="399"/>
      <c r="J29" s="154"/>
      <c r="K29" s="148"/>
    </row>
    <row r="30" spans="1:11" ht="40.5" x14ac:dyDescent="0.25">
      <c r="A30" s="149" t="s">
        <v>125</v>
      </c>
      <c r="B30" s="392">
        <v>637</v>
      </c>
      <c r="C30" s="392"/>
      <c r="D30" s="392"/>
      <c r="E30" s="392"/>
      <c r="F30" s="392"/>
      <c r="G30" s="150"/>
      <c r="H30" s="150"/>
      <c r="I30" s="151"/>
      <c r="J30" s="154"/>
      <c r="K30" s="148"/>
    </row>
    <row r="31" spans="1:11" x14ac:dyDescent="0.25">
      <c r="A31" s="149" t="s">
        <v>126</v>
      </c>
      <c r="B31" s="392" t="s">
        <v>127</v>
      </c>
      <c r="C31" s="392"/>
      <c r="D31" s="392"/>
      <c r="E31" s="392"/>
      <c r="F31" s="392"/>
      <c r="G31" s="150"/>
      <c r="H31" s="150"/>
      <c r="I31" s="151"/>
      <c r="J31" s="154"/>
      <c r="K31" s="148"/>
    </row>
    <row r="32" spans="1:11" x14ac:dyDescent="0.25">
      <c r="A32" s="149" t="s">
        <v>128</v>
      </c>
      <c r="B32" s="392" t="s">
        <v>283</v>
      </c>
      <c r="C32" s="392"/>
      <c r="D32" s="392"/>
      <c r="E32" s="392"/>
      <c r="F32" s="392"/>
      <c r="G32" s="150"/>
      <c r="H32" s="150"/>
      <c r="I32" s="151"/>
      <c r="J32" s="154"/>
      <c r="K32" s="148"/>
    </row>
    <row r="33" spans="1:11" x14ac:dyDescent="0.25">
      <c r="A33" s="149" t="s">
        <v>129</v>
      </c>
      <c r="B33" s="392" t="s">
        <v>130</v>
      </c>
      <c r="C33" s="392"/>
      <c r="D33" s="392"/>
      <c r="E33" s="392"/>
      <c r="F33" s="392"/>
      <c r="G33" s="150"/>
      <c r="H33" s="150"/>
      <c r="I33" s="151"/>
      <c r="J33" s="154"/>
      <c r="K33" s="148"/>
    </row>
    <row r="34" spans="1:11" ht="51.75" customHeight="1" x14ac:dyDescent="0.3">
      <c r="A34" s="400" t="s">
        <v>583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</row>
    <row r="35" spans="1:11" ht="25.5" customHeight="1" x14ac:dyDescent="0.3">
      <c r="A35" s="401" t="s">
        <v>131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spans="1:11" x14ac:dyDescent="0.25">
      <c r="A36" s="155"/>
      <c r="B36" s="156"/>
      <c r="C36" s="157"/>
      <c r="D36" s="156"/>
      <c r="E36" s="156"/>
      <c r="F36" s="156"/>
      <c r="G36" s="156"/>
      <c r="H36" s="156"/>
      <c r="I36" s="156"/>
      <c r="J36" s="158" t="s">
        <v>132</v>
      </c>
      <c r="K36" s="156" t="s">
        <v>133</v>
      </c>
    </row>
    <row r="37" spans="1:11" x14ac:dyDescent="0.25">
      <c r="A37" s="402" t="s">
        <v>3</v>
      </c>
      <c r="B37" s="403" t="s">
        <v>4</v>
      </c>
      <c r="C37" s="403" t="s">
        <v>5</v>
      </c>
      <c r="D37" s="403" t="s">
        <v>6</v>
      </c>
      <c r="E37" s="404" t="s">
        <v>134</v>
      </c>
      <c r="F37" s="403" t="s">
        <v>8</v>
      </c>
      <c r="G37" s="402" t="s">
        <v>9</v>
      </c>
      <c r="H37" s="402"/>
      <c r="I37" s="402"/>
      <c r="J37" s="402"/>
      <c r="K37" s="147"/>
    </row>
    <row r="38" spans="1:11" ht="81" customHeight="1" x14ac:dyDescent="0.25">
      <c r="A38" s="402"/>
      <c r="B38" s="403"/>
      <c r="C38" s="403"/>
      <c r="D38" s="403"/>
      <c r="E38" s="404"/>
      <c r="F38" s="403"/>
      <c r="G38" s="159" t="s">
        <v>10</v>
      </c>
      <c r="H38" s="159" t="s">
        <v>11</v>
      </c>
      <c r="I38" s="159" t="s">
        <v>12</v>
      </c>
      <c r="J38" s="159" t="s">
        <v>13</v>
      </c>
      <c r="K38" s="160"/>
    </row>
    <row r="39" spans="1:11" s="373" customFormat="1" ht="15" x14ac:dyDescent="0.25">
      <c r="A39" s="371">
        <v>1</v>
      </c>
      <c r="B39" s="370">
        <v>2</v>
      </c>
      <c r="C39" s="370">
        <v>3</v>
      </c>
      <c r="D39" s="370">
        <v>4</v>
      </c>
      <c r="E39" s="370">
        <v>5</v>
      </c>
      <c r="F39" s="370">
        <v>6</v>
      </c>
      <c r="G39" s="370">
        <v>7</v>
      </c>
      <c r="H39" s="370">
        <v>8</v>
      </c>
      <c r="I39" s="370">
        <v>9</v>
      </c>
      <c r="J39" s="405">
        <v>10</v>
      </c>
      <c r="K39" s="405"/>
    </row>
    <row r="40" spans="1:11" ht="25.5" customHeight="1" x14ac:dyDescent="0.25">
      <c r="A40" s="406" t="s">
        <v>135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</row>
    <row r="41" spans="1:11" ht="65.25" customHeight="1" x14ac:dyDescent="0.25">
      <c r="A41" s="162" t="s">
        <v>136</v>
      </c>
      <c r="B41" s="163">
        <v>1000</v>
      </c>
      <c r="C41" s="164">
        <v>193</v>
      </c>
      <c r="D41" s="164">
        <v>53802.9</v>
      </c>
      <c r="E41" s="164">
        <v>99121</v>
      </c>
      <c r="F41" s="164">
        <f>SUM(G41:J41)</f>
        <v>123207.79999999999</v>
      </c>
      <c r="G41" s="164">
        <v>32943</v>
      </c>
      <c r="H41" s="164">
        <v>26519.5</v>
      </c>
      <c r="I41" s="164">
        <v>30426.7</v>
      </c>
      <c r="J41" s="407">
        <v>33318.6</v>
      </c>
      <c r="K41" s="407"/>
    </row>
    <row r="42" spans="1:11" ht="63" customHeight="1" x14ac:dyDescent="0.25">
      <c r="A42" s="162" t="s">
        <v>137</v>
      </c>
      <c r="B42" s="163">
        <v>1010</v>
      </c>
      <c r="C42" s="164">
        <f>SUM(C43:C47)</f>
        <v>-176.3</v>
      </c>
      <c r="D42" s="164">
        <f t="shared" ref="D42:E42" si="0">SUM(D43:D47)</f>
        <v>-44409.7</v>
      </c>
      <c r="E42" s="164">
        <f t="shared" si="0"/>
        <v>-117484.3</v>
      </c>
      <c r="F42" s="164">
        <f>SUM(G42:J42)</f>
        <v>-130370.20000000001</v>
      </c>
      <c r="G42" s="164">
        <f t="shared" ref="G42:J42" si="1">SUM(G43:G47)</f>
        <v>-36902.400000000001</v>
      </c>
      <c r="H42" s="164">
        <f t="shared" si="1"/>
        <v>-27948.400000000001</v>
      </c>
      <c r="I42" s="164">
        <f t="shared" si="1"/>
        <v>-29618.799999999999</v>
      </c>
      <c r="J42" s="164">
        <f t="shared" si="1"/>
        <v>-35900.600000000006</v>
      </c>
      <c r="K42" s="165"/>
    </row>
    <row r="43" spans="1:11" ht="21.95" customHeight="1" x14ac:dyDescent="0.25">
      <c r="A43" s="166" t="s">
        <v>138</v>
      </c>
      <c r="B43" s="148">
        <v>1011</v>
      </c>
      <c r="C43" s="165">
        <v>-15.3</v>
      </c>
      <c r="D43" s="165">
        <v>-7280.3</v>
      </c>
      <c r="E43" s="165">
        <v>-34375.4</v>
      </c>
      <c r="F43" s="165">
        <f t="shared" ref="F43:F76" si="2">SUM(G43:J43)</f>
        <v>-20191.400000000001</v>
      </c>
      <c r="G43" s="165">
        <v>-7710.2</v>
      </c>
      <c r="H43" s="165">
        <v>-3930.8</v>
      </c>
      <c r="I43" s="165">
        <v>-3271.3</v>
      </c>
      <c r="J43" s="165">
        <v>-5279.1</v>
      </c>
      <c r="K43" s="165"/>
    </row>
    <row r="44" spans="1:11" ht="21.95" customHeight="1" x14ac:dyDescent="0.25">
      <c r="A44" s="166" t="s">
        <v>30</v>
      </c>
      <c r="B44" s="148">
        <v>1012</v>
      </c>
      <c r="C44" s="165">
        <v>-130.4</v>
      </c>
      <c r="D44" s="165">
        <v>-30464.2</v>
      </c>
      <c r="E44" s="165">
        <v>-62992.800000000003</v>
      </c>
      <c r="F44" s="165">
        <f t="shared" si="2"/>
        <v>-84959.900000000009</v>
      </c>
      <c r="G44" s="165">
        <v>-22906</v>
      </c>
      <c r="H44" s="165">
        <v>-18407.400000000001</v>
      </c>
      <c r="I44" s="165">
        <v>-20275.7</v>
      </c>
      <c r="J44" s="165">
        <v>-23370.799999999999</v>
      </c>
      <c r="K44" s="165"/>
    </row>
    <row r="45" spans="1:11" ht="21.95" customHeight="1" x14ac:dyDescent="0.25">
      <c r="A45" s="166" t="s">
        <v>31</v>
      </c>
      <c r="B45" s="148">
        <v>1013</v>
      </c>
      <c r="C45" s="165">
        <v>-28.7</v>
      </c>
      <c r="D45" s="165">
        <v>-6665.2</v>
      </c>
      <c r="E45" s="165">
        <v>-13742.7</v>
      </c>
      <c r="F45" s="165">
        <f t="shared" si="2"/>
        <v>-18717.899999999998</v>
      </c>
      <c r="G45" s="165">
        <v>-5040.3999999999996</v>
      </c>
      <c r="H45" s="165">
        <v>-4057</v>
      </c>
      <c r="I45" s="165">
        <v>-4470.7</v>
      </c>
      <c r="J45" s="165">
        <v>-5149.8</v>
      </c>
      <c r="K45" s="165"/>
    </row>
    <row r="46" spans="1:11" ht="21.95" customHeight="1" x14ac:dyDescent="0.25">
      <c r="A46" s="166" t="s">
        <v>140</v>
      </c>
      <c r="B46" s="148">
        <v>1014</v>
      </c>
      <c r="C46" s="165" t="s">
        <v>139</v>
      </c>
      <c r="D46" s="165" t="s">
        <v>139</v>
      </c>
      <c r="E46" s="165">
        <v>-3415.5</v>
      </c>
      <c r="F46" s="165">
        <f t="shared" si="2"/>
        <v>-4000</v>
      </c>
      <c r="G46" s="165">
        <v>-800</v>
      </c>
      <c r="H46" s="165">
        <v>-1000</v>
      </c>
      <c r="I46" s="165">
        <v>-1100</v>
      </c>
      <c r="J46" s="165">
        <v>-1100</v>
      </c>
      <c r="K46" s="165"/>
    </row>
    <row r="47" spans="1:11" ht="21.95" customHeight="1" x14ac:dyDescent="0.25">
      <c r="A47" s="166" t="s">
        <v>141</v>
      </c>
      <c r="B47" s="148">
        <v>1015</v>
      </c>
      <c r="C47" s="165">
        <v>-1.9</v>
      </c>
      <c r="D47" s="165" t="s">
        <v>139</v>
      </c>
      <c r="E47" s="165">
        <v>-2957.9</v>
      </c>
      <c r="F47" s="165">
        <f t="shared" si="2"/>
        <v>-2501</v>
      </c>
      <c r="G47" s="165">
        <v>-445.8</v>
      </c>
      <c r="H47" s="165">
        <v>-553.20000000000005</v>
      </c>
      <c r="I47" s="165">
        <v>-501.1</v>
      </c>
      <c r="J47" s="165">
        <v>-1000.9</v>
      </c>
      <c r="K47" s="165"/>
    </row>
    <row r="48" spans="1:11" s="83" customFormat="1" ht="21.95" customHeight="1" x14ac:dyDescent="0.25">
      <c r="A48" s="162" t="s">
        <v>142</v>
      </c>
      <c r="B48" s="163">
        <v>1020</v>
      </c>
      <c r="C48" s="164">
        <f>SUM(C41:C42)</f>
        <v>16.699999999999989</v>
      </c>
      <c r="D48" s="164">
        <f>SUM(D41:D42)</f>
        <v>9393.2000000000044</v>
      </c>
      <c r="E48" s="164">
        <f>SUM(E41:E42)</f>
        <v>-18363.300000000003</v>
      </c>
      <c r="F48" s="164">
        <f t="shared" si="2"/>
        <v>-7162.4000000000087</v>
      </c>
      <c r="G48" s="164">
        <f t="shared" ref="G48:K48" si="3">SUM(G41:G42)</f>
        <v>-3959.4000000000015</v>
      </c>
      <c r="H48" s="164">
        <f t="shared" si="3"/>
        <v>-1428.9000000000015</v>
      </c>
      <c r="I48" s="164">
        <f t="shared" si="3"/>
        <v>807.90000000000146</v>
      </c>
      <c r="J48" s="164">
        <f t="shared" si="3"/>
        <v>-2582.0000000000073</v>
      </c>
      <c r="K48" s="164">
        <f t="shared" si="3"/>
        <v>0</v>
      </c>
    </row>
    <row r="49" spans="1:13" s="83" customFormat="1" ht="42.75" customHeight="1" x14ac:dyDescent="0.25">
      <c r="A49" s="162" t="s">
        <v>143</v>
      </c>
      <c r="B49" s="163">
        <v>1020</v>
      </c>
      <c r="C49" s="164">
        <f t="shared" ref="C49" si="4">SUM(C50:C54)</f>
        <v>-4749.0999999999995</v>
      </c>
      <c r="D49" s="164">
        <f>SUM(D50:D54)</f>
        <v>-12576.8</v>
      </c>
      <c r="E49" s="164">
        <f>SUM(E50:E54)</f>
        <v>-7353.8</v>
      </c>
      <c r="F49" s="164">
        <f t="shared" si="2"/>
        <v>-7730.6999999999989</v>
      </c>
      <c r="G49" s="164">
        <f t="shared" ref="G49:J49" si="5">SUM(G50:G54)</f>
        <v>-1658.3000000000002</v>
      </c>
      <c r="H49" s="164">
        <f t="shared" si="5"/>
        <v>-1772.8999999999999</v>
      </c>
      <c r="I49" s="164">
        <f t="shared" si="5"/>
        <v>-2034.3999999999999</v>
      </c>
      <c r="J49" s="164">
        <f t="shared" si="5"/>
        <v>-2265.1</v>
      </c>
      <c r="K49" s="164"/>
      <c r="M49" s="92"/>
    </row>
    <row r="50" spans="1:13" ht="24.95" customHeight="1" x14ac:dyDescent="0.25">
      <c r="A50" s="166" t="s">
        <v>138</v>
      </c>
      <c r="B50" s="148">
        <v>1021</v>
      </c>
      <c r="C50" s="165">
        <v>-273.2</v>
      </c>
      <c r="D50" s="165">
        <v>-296.7</v>
      </c>
      <c r="E50" s="165">
        <v>-154.19999999999999</v>
      </c>
      <c r="F50" s="165">
        <f t="shared" si="2"/>
        <v>-129.19999999999999</v>
      </c>
      <c r="G50" s="165">
        <v>-31.5</v>
      </c>
      <c r="H50" s="165">
        <v>-32.1</v>
      </c>
      <c r="I50" s="165">
        <v>-42.6</v>
      </c>
      <c r="J50" s="165">
        <v>-23</v>
      </c>
      <c r="K50" s="165"/>
      <c r="M50" s="93"/>
    </row>
    <row r="51" spans="1:13" ht="21.95" customHeight="1" x14ac:dyDescent="0.25">
      <c r="A51" s="166" t="s">
        <v>30</v>
      </c>
      <c r="B51" s="148">
        <v>1022</v>
      </c>
      <c r="C51" s="165">
        <v>-2430.1</v>
      </c>
      <c r="D51" s="165">
        <v>-2770</v>
      </c>
      <c r="E51" s="165">
        <v>-5645.5</v>
      </c>
      <c r="F51" s="165">
        <f t="shared" si="2"/>
        <v>-5949.4</v>
      </c>
      <c r="G51" s="165">
        <v>-1260</v>
      </c>
      <c r="H51" s="165">
        <v>-1365</v>
      </c>
      <c r="I51" s="165">
        <v>-1575</v>
      </c>
      <c r="J51" s="165">
        <v>-1749.4</v>
      </c>
      <c r="K51" s="165"/>
    </row>
    <row r="52" spans="1:13" ht="21.95" customHeight="1" x14ac:dyDescent="0.25">
      <c r="A52" s="166" t="s">
        <v>31</v>
      </c>
      <c r="B52" s="148">
        <v>1023</v>
      </c>
      <c r="C52" s="165">
        <v>-532.20000000000005</v>
      </c>
      <c r="D52" s="165">
        <v>-649.6</v>
      </c>
      <c r="E52" s="165">
        <v>-1235.4000000000001</v>
      </c>
      <c r="F52" s="165">
        <f t="shared" si="2"/>
        <v>-1307.5999999999999</v>
      </c>
      <c r="G52" s="165">
        <v>-276.89999999999998</v>
      </c>
      <c r="H52" s="165">
        <v>-300</v>
      </c>
      <c r="I52" s="165">
        <v>-346.2</v>
      </c>
      <c r="J52" s="165">
        <v>-384.5</v>
      </c>
      <c r="K52" s="165"/>
    </row>
    <row r="53" spans="1:13" ht="21.95" customHeight="1" x14ac:dyDescent="0.25">
      <c r="A53" s="166" t="s">
        <v>140</v>
      </c>
      <c r="B53" s="148">
        <v>1024</v>
      </c>
      <c r="C53" s="165">
        <v>-1341.9</v>
      </c>
      <c r="D53" s="165">
        <v>-1222.7</v>
      </c>
      <c r="E53" s="165"/>
      <c r="F53" s="165">
        <f t="shared" si="2"/>
        <v>0</v>
      </c>
      <c r="G53" s="165" t="s">
        <v>139</v>
      </c>
      <c r="H53" s="165" t="s">
        <v>139</v>
      </c>
      <c r="I53" s="165" t="s">
        <v>139</v>
      </c>
      <c r="J53" s="165" t="s">
        <v>139</v>
      </c>
      <c r="K53" s="165"/>
    </row>
    <row r="54" spans="1:13" ht="41.25" customHeight="1" x14ac:dyDescent="0.25">
      <c r="A54" s="166" t="s">
        <v>144</v>
      </c>
      <c r="B54" s="148">
        <v>1025</v>
      </c>
      <c r="C54" s="165">
        <v>-171.7</v>
      </c>
      <c r="D54" s="165">
        <v>-7637.8</v>
      </c>
      <c r="E54" s="165">
        <v>-318.7</v>
      </c>
      <c r="F54" s="165">
        <f t="shared" si="2"/>
        <v>-344.5</v>
      </c>
      <c r="G54" s="165">
        <v>-89.9</v>
      </c>
      <c r="H54" s="165">
        <v>-75.8</v>
      </c>
      <c r="I54" s="165">
        <v>-70.599999999999994</v>
      </c>
      <c r="J54" s="165">
        <v>-108.2</v>
      </c>
      <c r="K54" s="165"/>
    </row>
    <row r="55" spans="1:13" ht="44.25" customHeight="1" x14ac:dyDescent="0.25">
      <c r="A55" s="162" t="s">
        <v>18</v>
      </c>
      <c r="B55" s="163">
        <v>1040</v>
      </c>
      <c r="C55" s="164">
        <f>SUM(C56:C57)</f>
        <v>77220.7</v>
      </c>
      <c r="D55" s="164">
        <f>SUM(D56:D57)</f>
        <v>25884.3</v>
      </c>
      <c r="E55" s="164">
        <f>SUM(E56:E57)</f>
        <v>45341.599999999999</v>
      </c>
      <c r="F55" s="164">
        <f t="shared" si="2"/>
        <v>14222.9</v>
      </c>
      <c r="G55" s="164">
        <f t="shared" ref="G55" si="6">G56+G57</f>
        <v>5542</v>
      </c>
      <c r="H55" s="164">
        <f>H56+H57</f>
        <v>2975.3</v>
      </c>
      <c r="I55" s="164">
        <f t="shared" ref="I55:J55" si="7">I56+I57</f>
        <v>997.5</v>
      </c>
      <c r="J55" s="164">
        <f t="shared" si="7"/>
        <v>4708.1000000000004</v>
      </c>
      <c r="K55" s="165"/>
    </row>
    <row r="56" spans="1:13" ht="42.75" customHeight="1" x14ac:dyDescent="0.25">
      <c r="A56" s="166" t="s">
        <v>145</v>
      </c>
      <c r="B56" s="148">
        <v>1041</v>
      </c>
      <c r="C56" s="165"/>
      <c r="D56" s="165"/>
      <c r="E56" s="165"/>
      <c r="F56" s="165">
        <f t="shared" si="2"/>
        <v>0</v>
      </c>
      <c r="G56" s="165"/>
      <c r="H56" s="165"/>
      <c r="I56" s="165"/>
      <c r="J56" s="165"/>
      <c r="K56" s="165"/>
    </row>
    <row r="57" spans="1:13" ht="41.25" customHeight="1" x14ac:dyDescent="0.25">
      <c r="A57" s="166" t="s">
        <v>146</v>
      </c>
      <c r="B57" s="148">
        <v>1042</v>
      </c>
      <c r="C57" s="165">
        <v>77220.7</v>
      </c>
      <c r="D57" s="165">
        <v>25884.3</v>
      </c>
      <c r="E57" s="165">
        <v>45341.599999999999</v>
      </c>
      <c r="F57" s="165">
        <f t="shared" si="2"/>
        <v>14222.9</v>
      </c>
      <c r="G57" s="154">
        <v>5542</v>
      </c>
      <c r="H57" s="154">
        <v>2975.3</v>
      </c>
      <c r="I57" s="154">
        <v>997.5</v>
      </c>
      <c r="J57" s="154">
        <v>4708.1000000000004</v>
      </c>
      <c r="K57" s="165"/>
    </row>
    <row r="58" spans="1:13" s="83" customFormat="1" ht="40.5" x14ac:dyDescent="0.25">
      <c r="A58" s="162" t="s">
        <v>38</v>
      </c>
      <c r="B58" s="163">
        <v>1030</v>
      </c>
      <c r="C58" s="164">
        <f>SUM(C59:C63)</f>
        <v>-73776.399999999994</v>
      </c>
      <c r="D58" s="164">
        <f t="shared" ref="D58:F58" si="8">SUM(D59:D63)</f>
        <v>-23923.4</v>
      </c>
      <c r="E58" s="164">
        <f t="shared" si="8"/>
        <v>-532</v>
      </c>
      <c r="F58" s="164">
        <f t="shared" si="8"/>
        <v>-3349.7999999999997</v>
      </c>
      <c r="G58" s="164">
        <f t="shared" ref="G58:J58" si="9">SUM(G59:G63)</f>
        <v>-729.3</v>
      </c>
      <c r="H58" s="164">
        <f t="shared" si="9"/>
        <v>-778.5</v>
      </c>
      <c r="I58" s="164">
        <f t="shared" si="9"/>
        <v>-876</v>
      </c>
      <c r="J58" s="164">
        <f t="shared" si="9"/>
        <v>-966</v>
      </c>
      <c r="K58" s="164"/>
    </row>
    <row r="59" spans="1:13" ht="24.95" customHeight="1" x14ac:dyDescent="0.25">
      <c r="A59" s="166" t="s">
        <v>138</v>
      </c>
      <c r="B59" s="148">
        <v>1031</v>
      </c>
      <c r="C59" s="165" t="s">
        <v>139</v>
      </c>
      <c r="D59" s="165" t="s">
        <v>139</v>
      </c>
      <c r="E59" s="165" t="s">
        <v>139</v>
      </c>
      <c r="F59" s="165">
        <f t="shared" si="2"/>
        <v>0</v>
      </c>
      <c r="G59" s="165" t="s">
        <v>139</v>
      </c>
      <c r="H59" s="165" t="s">
        <v>139</v>
      </c>
      <c r="I59" s="165" t="s">
        <v>139</v>
      </c>
      <c r="J59" s="165" t="s">
        <v>139</v>
      </c>
      <c r="K59" s="165"/>
      <c r="M59" s="93"/>
    </row>
    <row r="60" spans="1:13" ht="24.95" customHeight="1" x14ac:dyDescent="0.25">
      <c r="A60" s="166" t="s">
        <v>30</v>
      </c>
      <c r="B60" s="148">
        <v>1032</v>
      </c>
      <c r="C60" s="165">
        <v>-44072</v>
      </c>
      <c r="D60" s="165">
        <v>-18815</v>
      </c>
      <c r="E60" s="165" t="s">
        <v>139</v>
      </c>
      <c r="F60" s="165">
        <f t="shared" si="2"/>
        <v>-2379.6999999999998</v>
      </c>
      <c r="G60" s="165">
        <v>-504</v>
      </c>
      <c r="H60" s="165">
        <v>-546</v>
      </c>
      <c r="I60" s="165">
        <v>-630</v>
      </c>
      <c r="J60" s="165">
        <v>-699.7</v>
      </c>
      <c r="K60" s="165"/>
    </row>
    <row r="61" spans="1:13" ht="24.95" customHeight="1" x14ac:dyDescent="0.25">
      <c r="A61" s="166" t="s">
        <v>31</v>
      </c>
      <c r="B61" s="148">
        <v>1033</v>
      </c>
      <c r="C61" s="165">
        <v>-9596.7000000000007</v>
      </c>
      <c r="D61" s="165">
        <v>-4116.5</v>
      </c>
      <c r="E61" s="165" t="s">
        <v>139</v>
      </c>
      <c r="F61" s="165">
        <f t="shared" si="2"/>
        <v>-523.1</v>
      </c>
      <c r="G61" s="165">
        <v>-110.8</v>
      </c>
      <c r="H61" s="165">
        <v>-120</v>
      </c>
      <c r="I61" s="165">
        <v>-138.5</v>
      </c>
      <c r="J61" s="165">
        <v>-153.80000000000001</v>
      </c>
      <c r="K61" s="165"/>
    </row>
    <row r="62" spans="1:13" ht="24.95" customHeight="1" x14ac:dyDescent="0.25">
      <c r="A62" s="166" t="s">
        <v>140</v>
      </c>
      <c r="B62" s="148">
        <v>1034</v>
      </c>
      <c r="C62" s="165" t="s">
        <v>139</v>
      </c>
      <c r="D62" s="165" t="s">
        <v>139</v>
      </c>
      <c r="E62" s="165" t="s">
        <v>139</v>
      </c>
      <c r="F62" s="165">
        <f t="shared" si="2"/>
        <v>0</v>
      </c>
      <c r="G62" s="165" t="s">
        <v>139</v>
      </c>
      <c r="H62" s="165" t="s">
        <v>139</v>
      </c>
      <c r="I62" s="165" t="s">
        <v>139</v>
      </c>
      <c r="J62" s="165" t="s">
        <v>139</v>
      </c>
      <c r="K62" s="165"/>
    </row>
    <row r="63" spans="1:13" ht="40.5" x14ac:dyDescent="0.25">
      <c r="A63" s="166" t="s">
        <v>147</v>
      </c>
      <c r="B63" s="148">
        <v>1035</v>
      </c>
      <c r="C63" s="165">
        <v>-20107.7</v>
      </c>
      <c r="D63" s="165">
        <v>-991.9</v>
      </c>
      <c r="E63" s="165">
        <v>-532</v>
      </c>
      <c r="F63" s="165">
        <f t="shared" si="2"/>
        <v>-447</v>
      </c>
      <c r="G63" s="165">
        <v>-114.5</v>
      </c>
      <c r="H63" s="165">
        <v>-112.5</v>
      </c>
      <c r="I63" s="165">
        <v>-107.5</v>
      </c>
      <c r="J63" s="165">
        <v>-112.5</v>
      </c>
      <c r="K63" s="165"/>
    </row>
    <row r="64" spans="1:13" ht="42.75" customHeight="1" x14ac:dyDescent="0.25">
      <c r="A64" s="162" t="s">
        <v>148</v>
      </c>
      <c r="B64" s="148">
        <v>1100</v>
      </c>
      <c r="C64" s="164">
        <f>SUM(C48,C49,C55,C58)</f>
        <v>-1288.0999999999913</v>
      </c>
      <c r="D64" s="164">
        <f t="shared" ref="D64:J64" si="10">SUM(D48,D49,D55,D58)</f>
        <v>-1222.6999999999971</v>
      </c>
      <c r="E64" s="164">
        <f t="shared" si="10"/>
        <v>19092.499999999996</v>
      </c>
      <c r="F64" s="164">
        <f t="shared" si="10"/>
        <v>-4020.0000000000077</v>
      </c>
      <c r="G64" s="164">
        <f t="shared" si="10"/>
        <v>-805.00000000000159</v>
      </c>
      <c r="H64" s="164">
        <f t="shared" si="10"/>
        <v>-1005.0000000000009</v>
      </c>
      <c r="I64" s="164">
        <f t="shared" si="10"/>
        <v>-1104.9999999999984</v>
      </c>
      <c r="J64" s="164">
        <f t="shared" si="10"/>
        <v>-1105.0000000000073</v>
      </c>
      <c r="K64" s="164">
        <f>SUM(K48:K58)</f>
        <v>0</v>
      </c>
    </row>
    <row r="65" spans="1:16" ht="42.75" customHeight="1" x14ac:dyDescent="0.25">
      <c r="A65" s="162" t="s">
        <v>149</v>
      </c>
      <c r="B65" s="163">
        <v>1130</v>
      </c>
      <c r="C65" s="164"/>
      <c r="D65" s="164"/>
      <c r="E65" s="164">
        <v>19.399999999999999</v>
      </c>
      <c r="F65" s="164">
        <f t="shared" si="2"/>
        <v>20</v>
      </c>
      <c r="G65" s="164">
        <v>5</v>
      </c>
      <c r="H65" s="164">
        <v>5</v>
      </c>
      <c r="I65" s="164">
        <v>5</v>
      </c>
      <c r="J65" s="164">
        <v>5</v>
      </c>
      <c r="K65" s="165"/>
    </row>
    <row r="66" spans="1:16" ht="24.95" customHeight="1" x14ac:dyDescent="0.25">
      <c r="A66" s="167" t="s">
        <v>150</v>
      </c>
      <c r="B66" s="163">
        <v>1140</v>
      </c>
      <c r="C66" s="165" t="s">
        <v>139</v>
      </c>
      <c r="D66" s="165" t="s">
        <v>139</v>
      </c>
      <c r="E66" s="165" t="s">
        <v>139</v>
      </c>
      <c r="F66" s="165">
        <f t="shared" si="2"/>
        <v>0</v>
      </c>
      <c r="G66" s="165" t="s">
        <v>139</v>
      </c>
      <c r="H66" s="165" t="s">
        <v>139</v>
      </c>
      <c r="I66" s="165" t="s">
        <v>139</v>
      </c>
      <c r="J66" s="165" t="s">
        <v>139</v>
      </c>
      <c r="K66" s="165"/>
    </row>
    <row r="67" spans="1:16" ht="24.95" customHeight="1" x14ac:dyDescent="0.25">
      <c r="A67" s="162" t="s">
        <v>151</v>
      </c>
      <c r="B67" s="163">
        <v>1150</v>
      </c>
      <c r="C67" s="164">
        <v>1341.9</v>
      </c>
      <c r="D67" s="164">
        <v>1222.7</v>
      </c>
      <c r="E67" s="168">
        <v>3415.5</v>
      </c>
      <c r="F67" s="164">
        <f t="shared" si="2"/>
        <v>4000</v>
      </c>
      <c r="G67" s="168">
        <v>800</v>
      </c>
      <c r="H67" s="168">
        <v>1000</v>
      </c>
      <c r="I67" s="169">
        <v>1100</v>
      </c>
      <c r="J67" s="169">
        <v>1100</v>
      </c>
      <c r="K67" s="165"/>
      <c r="M67" s="93"/>
    </row>
    <row r="68" spans="1:16" ht="24.95" customHeight="1" x14ac:dyDescent="0.25">
      <c r="A68" s="162" t="s">
        <v>152</v>
      </c>
      <c r="B68" s="163">
        <v>1160</v>
      </c>
      <c r="C68" s="164" t="s">
        <v>139</v>
      </c>
      <c r="D68" s="165" t="s">
        <v>139</v>
      </c>
      <c r="E68" s="165" t="s">
        <v>139</v>
      </c>
      <c r="F68" s="164">
        <f t="shared" si="2"/>
        <v>0</v>
      </c>
      <c r="G68" s="165" t="s">
        <v>139</v>
      </c>
      <c r="H68" s="165" t="s">
        <v>139</v>
      </c>
      <c r="I68" s="165" t="s">
        <v>139</v>
      </c>
      <c r="J68" s="165" t="s">
        <v>139</v>
      </c>
      <c r="K68" s="165"/>
    </row>
    <row r="69" spans="1:16" ht="40.5" x14ac:dyDescent="0.25">
      <c r="A69" s="162" t="s">
        <v>153</v>
      </c>
      <c r="B69" s="163">
        <v>1170</v>
      </c>
      <c r="C69" s="164">
        <f>SUM(C64, C65:C68)</f>
        <v>53.800000000008822</v>
      </c>
      <c r="D69" s="164">
        <f>SUM(D64, D65:D68)</f>
        <v>2.9558577807620168E-12</v>
      </c>
      <c r="E69" s="164">
        <f>SUM(E64, E65:E68)</f>
        <v>22527.399999999998</v>
      </c>
      <c r="F69" s="164">
        <f t="shared" si="2"/>
        <v>-9.7770680440589786E-12</v>
      </c>
      <c r="G69" s="164">
        <f>SUM(G64, G65:G68)</f>
        <v>-1.5916157281026244E-12</v>
      </c>
      <c r="H69" s="164">
        <f>SUM(H64, H65:H68)</f>
        <v>-9.0949470177292824E-13</v>
      </c>
      <c r="I69" s="164">
        <f>SUM(I64, I65:I68)</f>
        <v>0</v>
      </c>
      <c r="J69" s="164">
        <f>SUM(J64, J65:J68)</f>
        <v>-7.2759576141834259E-12</v>
      </c>
      <c r="K69" s="164">
        <f>SUM(K64, K65:K68)</f>
        <v>0</v>
      </c>
    </row>
    <row r="70" spans="1:16" ht="24.95" customHeight="1" x14ac:dyDescent="0.25">
      <c r="A70" s="167" t="s">
        <v>154</v>
      </c>
      <c r="B70" s="148">
        <v>1180</v>
      </c>
      <c r="C70" s="165" t="s">
        <v>139</v>
      </c>
      <c r="D70" s="165" t="s">
        <v>139</v>
      </c>
      <c r="E70" s="165" t="s">
        <v>139</v>
      </c>
      <c r="F70" s="165">
        <f t="shared" si="2"/>
        <v>0</v>
      </c>
      <c r="G70" s="165" t="s">
        <v>139</v>
      </c>
      <c r="H70" s="165" t="s">
        <v>139</v>
      </c>
      <c r="I70" s="165" t="s">
        <v>139</v>
      </c>
      <c r="J70" s="165" t="s">
        <v>139</v>
      </c>
      <c r="K70" s="165"/>
    </row>
    <row r="71" spans="1:16" ht="24.95" customHeight="1" x14ac:dyDescent="0.25">
      <c r="A71" s="167" t="s">
        <v>155</v>
      </c>
      <c r="B71" s="148">
        <v>1181</v>
      </c>
      <c r="C71" s="165"/>
      <c r="D71" s="165"/>
      <c r="E71" s="165"/>
      <c r="F71" s="165">
        <f t="shared" si="2"/>
        <v>0</v>
      </c>
      <c r="G71" s="165"/>
      <c r="H71" s="165"/>
      <c r="I71" s="165"/>
      <c r="J71" s="165"/>
      <c r="K71" s="165"/>
    </row>
    <row r="72" spans="1:16" s="83" customFormat="1" ht="24.95" customHeight="1" x14ac:dyDescent="0.25">
      <c r="A72" s="162" t="s">
        <v>156</v>
      </c>
      <c r="B72" s="163">
        <v>1200</v>
      </c>
      <c r="C72" s="164">
        <f>SUM(C69:C71)</f>
        <v>53.800000000008822</v>
      </c>
      <c r="D72" s="164">
        <f>SUM(D69:D71)</f>
        <v>2.9558577807620168E-12</v>
      </c>
      <c r="E72" s="164">
        <f>SUM(E69:E71)</f>
        <v>22527.399999999998</v>
      </c>
      <c r="F72" s="164">
        <f t="shared" si="2"/>
        <v>-9.7770680440589786E-12</v>
      </c>
      <c r="G72" s="164">
        <f>SUM(G69:G71)</f>
        <v>-1.5916157281026244E-12</v>
      </c>
      <c r="H72" s="164">
        <f>SUM(H69:H71)</f>
        <v>-9.0949470177292824E-13</v>
      </c>
      <c r="I72" s="164">
        <f>SUM(I69:I71)</f>
        <v>0</v>
      </c>
      <c r="J72" s="164">
        <f>SUM(J69:J71)</f>
        <v>-7.2759576141834259E-12</v>
      </c>
      <c r="K72" s="164">
        <f>SUM(K69:K71)</f>
        <v>0</v>
      </c>
    </row>
    <row r="73" spans="1:16" ht="24.95" customHeight="1" x14ac:dyDescent="0.25">
      <c r="A73" s="167" t="s">
        <v>157</v>
      </c>
      <c r="B73" s="148">
        <v>1201</v>
      </c>
      <c r="C73" s="165">
        <f>C75+C76</f>
        <v>53.80000000000291</v>
      </c>
      <c r="D73" s="165">
        <f>D75+D76</f>
        <v>0</v>
      </c>
      <c r="E73" s="165">
        <f>E75+E76</f>
        <v>22527.399999999994</v>
      </c>
      <c r="F73" s="165">
        <f t="shared" si="2"/>
        <v>0</v>
      </c>
      <c r="G73" s="165"/>
      <c r="H73" s="165"/>
      <c r="I73" s="165"/>
      <c r="J73" s="165"/>
      <c r="K73" s="165"/>
    </row>
    <row r="74" spans="1:16" ht="24.95" customHeight="1" x14ac:dyDescent="0.25">
      <c r="A74" s="167" t="s">
        <v>158</v>
      </c>
      <c r="B74" s="148">
        <v>1202</v>
      </c>
      <c r="C74" s="165"/>
      <c r="D74" s="165" t="s">
        <v>139</v>
      </c>
      <c r="E74" s="165" t="s">
        <v>139</v>
      </c>
      <c r="F74" s="165">
        <f t="shared" si="2"/>
        <v>0</v>
      </c>
      <c r="G74" s="165" t="s">
        <v>139</v>
      </c>
      <c r="H74" s="165" t="s">
        <v>139</v>
      </c>
      <c r="I74" s="165" t="s">
        <v>139</v>
      </c>
      <c r="J74" s="165" t="s">
        <v>139</v>
      </c>
      <c r="K74" s="165"/>
    </row>
    <row r="75" spans="1:16" s="83" customFormat="1" ht="24.95" customHeight="1" x14ac:dyDescent="0.25">
      <c r="A75" s="162" t="s">
        <v>159</v>
      </c>
      <c r="B75" s="163">
        <v>1210</v>
      </c>
      <c r="C75" s="164">
        <f>SUM(C41,C55,C65,C67,C71)</f>
        <v>78755.599999999991</v>
      </c>
      <c r="D75" s="164">
        <f t="shared" ref="D75" si="11">SUM(D41,D55,D65,D67,D71)</f>
        <v>80909.899999999994</v>
      </c>
      <c r="E75" s="164">
        <f>SUM(E41,E55,E65,E67,E71)</f>
        <v>147897.5</v>
      </c>
      <c r="F75" s="164">
        <f t="shared" si="2"/>
        <v>141450.70000000001</v>
      </c>
      <c r="G75" s="164">
        <f t="shared" ref="G75:J75" si="12">SUM(G41,G55,G65,G67,G71)</f>
        <v>39290</v>
      </c>
      <c r="H75" s="164">
        <f t="shared" si="12"/>
        <v>30499.8</v>
      </c>
      <c r="I75" s="164">
        <f t="shared" si="12"/>
        <v>32529.200000000001</v>
      </c>
      <c r="J75" s="164">
        <f t="shared" si="12"/>
        <v>39131.699999999997</v>
      </c>
      <c r="K75" s="164"/>
    </row>
    <row r="76" spans="1:16" s="83" customFormat="1" ht="24.95" customHeight="1" x14ac:dyDescent="0.25">
      <c r="A76" s="162" t="s">
        <v>160</v>
      </c>
      <c r="B76" s="163">
        <v>1220</v>
      </c>
      <c r="C76" s="164">
        <f>SUM(C42,C49,C58,C66,C68,C70)</f>
        <v>-78701.799999999988</v>
      </c>
      <c r="D76" s="164">
        <f t="shared" ref="D76" si="13">SUM(D42,D49,D58,D66,D68,D70)</f>
        <v>-80909.899999999994</v>
      </c>
      <c r="E76" s="164">
        <f>SUM(E42,E49,E58,E66,E68,E70)</f>
        <v>-125370.1</v>
      </c>
      <c r="F76" s="164">
        <f t="shared" si="2"/>
        <v>-141450.70000000001</v>
      </c>
      <c r="G76" s="164">
        <f t="shared" ref="G76:J76" si="14">SUM(G42,G49,G58,G66,G68,G70)</f>
        <v>-39290.000000000007</v>
      </c>
      <c r="H76" s="164">
        <f t="shared" si="14"/>
        <v>-30499.800000000003</v>
      </c>
      <c r="I76" s="164">
        <f t="shared" si="14"/>
        <v>-32529.200000000001</v>
      </c>
      <c r="J76" s="164">
        <f t="shared" si="14"/>
        <v>-39131.700000000004</v>
      </c>
      <c r="K76" s="164"/>
    </row>
    <row r="77" spans="1:16" s="12" customFormat="1" ht="24.95" customHeight="1" x14ac:dyDescent="0.25">
      <c r="A77" s="170" t="s">
        <v>247</v>
      </c>
      <c r="B77" s="171"/>
      <c r="C77" s="164"/>
      <c r="D77" s="164"/>
      <c r="E77" s="164"/>
      <c r="F77" s="164"/>
      <c r="G77" s="164"/>
      <c r="H77" s="164"/>
      <c r="I77" s="164"/>
      <c r="J77" s="164"/>
      <c r="K77" s="172"/>
    </row>
    <row r="78" spans="1:16" ht="24.95" customHeight="1" x14ac:dyDescent="0.25">
      <c r="A78" s="167" t="s">
        <v>248</v>
      </c>
      <c r="B78" s="148">
        <v>9000</v>
      </c>
      <c r="C78" s="165">
        <v>1252.2</v>
      </c>
      <c r="D78" s="165">
        <v>7577</v>
      </c>
      <c r="E78" s="165">
        <v>34395.599999999999</v>
      </c>
      <c r="F78" s="165">
        <f>SUM(G78:J78)</f>
        <v>20322.599999999999</v>
      </c>
      <c r="G78" s="165">
        <v>7743.3</v>
      </c>
      <c r="H78" s="165">
        <v>3962.9</v>
      </c>
      <c r="I78" s="165">
        <v>3314.3</v>
      </c>
      <c r="J78" s="165">
        <v>5302.1</v>
      </c>
      <c r="K78" s="165"/>
      <c r="L78" s="94"/>
      <c r="M78" s="93"/>
      <c r="N78" s="93"/>
      <c r="O78" s="93"/>
      <c r="P78" s="93"/>
    </row>
    <row r="79" spans="1:16" ht="24.95" customHeight="1" x14ac:dyDescent="0.25">
      <c r="A79" s="167" t="s">
        <v>30</v>
      </c>
      <c r="B79" s="148">
        <v>9010</v>
      </c>
      <c r="C79" s="165">
        <v>46632.5</v>
      </c>
      <c r="D79" s="165">
        <v>52049.2</v>
      </c>
      <c r="E79" s="165">
        <v>68638.3</v>
      </c>
      <c r="F79" s="165">
        <f>SUM(G79:J79)</f>
        <v>93289</v>
      </c>
      <c r="G79" s="165">
        <v>24670</v>
      </c>
      <c r="H79" s="165">
        <v>20318.400000000001</v>
      </c>
      <c r="I79" s="165">
        <v>22480.7</v>
      </c>
      <c r="J79" s="165">
        <v>25819.9</v>
      </c>
      <c r="K79" s="165"/>
      <c r="L79" s="94"/>
      <c r="M79" s="93"/>
      <c r="N79" s="93"/>
      <c r="O79" s="93"/>
      <c r="P79" s="93"/>
    </row>
    <row r="80" spans="1:16" ht="24.95" customHeight="1" x14ac:dyDescent="0.25">
      <c r="A80" s="167" t="s">
        <v>31</v>
      </c>
      <c r="B80" s="148">
        <v>9020</v>
      </c>
      <c r="C80" s="165">
        <v>10157.6</v>
      </c>
      <c r="D80" s="165">
        <v>11431.3</v>
      </c>
      <c r="E80" s="165">
        <v>14978.1</v>
      </c>
      <c r="F80" s="165">
        <f>SUM(G80:J80)</f>
        <v>20548.599999999999</v>
      </c>
      <c r="G80" s="165">
        <v>5428.1</v>
      </c>
      <c r="H80" s="165">
        <v>4477</v>
      </c>
      <c r="I80" s="165">
        <v>4955.3999999999996</v>
      </c>
      <c r="J80" s="165">
        <v>5688.1</v>
      </c>
      <c r="K80" s="165"/>
      <c r="L80" s="94"/>
      <c r="M80" s="93"/>
      <c r="N80" s="93"/>
      <c r="O80" s="93"/>
      <c r="P80" s="93"/>
    </row>
    <row r="81" spans="1:16" ht="24.95" customHeight="1" x14ac:dyDescent="0.25">
      <c r="A81" s="167" t="s">
        <v>140</v>
      </c>
      <c r="B81" s="148">
        <v>9030</v>
      </c>
      <c r="C81" s="165">
        <v>1341.9</v>
      </c>
      <c r="D81" s="165">
        <v>1222.7</v>
      </c>
      <c r="E81" s="165">
        <v>3415.5</v>
      </c>
      <c r="F81" s="165">
        <f t="shared" ref="F81:F82" si="15">SUM(G81:J81)</f>
        <v>4000</v>
      </c>
      <c r="G81" s="165">
        <v>800</v>
      </c>
      <c r="H81" s="165">
        <v>1000</v>
      </c>
      <c r="I81" s="165">
        <v>1100</v>
      </c>
      <c r="J81" s="165">
        <v>1100</v>
      </c>
      <c r="K81" s="165"/>
      <c r="L81" s="94"/>
    </row>
    <row r="82" spans="1:16" ht="24.95" customHeight="1" x14ac:dyDescent="0.25">
      <c r="A82" s="167" t="s">
        <v>249</v>
      </c>
      <c r="B82" s="148">
        <v>9040</v>
      </c>
      <c r="C82" s="165">
        <v>19317.599999999999</v>
      </c>
      <c r="D82" s="165">
        <v>8629.7000000000007</v>
      </c>
      <c r="E82" s="165">
        <v>3942.6</v>
      </c>
      <c r="F82" s="165">
        <f t="shared" si="15"/>
        <v>3290.4999999999995</v>
      </c>
      <c r="G82" s="165">
        <v>648.6</v>
      </c>
      <c r="H82" s="165">
        <v>741.5</v>
      </c>
      <c r="I82" s="165">
        <v>678.8</v>
      </c>
      <c r="J82" s="165">
        <v>1221.5999999999999</v>
      </c>
      <c r="K82" s="165"/>
      <c r="L82" s="94"/>
      <c r="M82" s="93"/>
      <c r="N82" s="93"/>
      <c r="O82" s="93"/>
      <c r="P82" s="93"/>
    </row>
    <row r="83" spans="1:16" s="12" customFormat="1" ht="24.95" customHeight="1" x14ac:dyDescent="0.25">
      <c r="A83" s="170" t="s">
        <v>250</v>
      </c>
      <c r="B83" s="173">
        <v>9050</v>
      </c>
      <c r="C83" s="174">
        <f t="shared" ref="C83:J83" si="16">SUM(C78:C82)</f>
        <v>78701.799999999988</v>
      </c>
      <c r="D83" s="174">
        <f t="shared" si="16"/>
        <v>80909.899999999994</v>
      </c>
      <c r="E83" s="174">
        <f t="shared" si="16"/>
        <v>125370.1</v>
      </c>
      <c r="F83" s="164">
        <f>SUM(G83:J83)</f>
        <v>141450.70000000001</v>
      </c>
      <c r="G83" s="164">
        <f t="shared" si="16"/>
        <v>39290</v>
      </c>
      <c r="H83" s="164">
        <f t="shared" si="16"/>
        <v>30499.800000000003</v>
      </c>
      <c r="I83" s="164">
        <f t="shared" si="16"/>
        <v>32529.200000000001</v>
      </c>
      <c r="J83" s="164">
        <f t="shared" si="16"/>
        <v>39131.699999999997</v>
      </c>
      <c r="K83" s="172"/>
      <c r="L83" s="95"/>
    </row>
    <row r="84" spans="1:16" ht="33.75" customHeight="1" x14ac:dyDescent="0.25">
      <c r="A84" s="408" t="s">
        <v>161</v>
      </c>
      <c r="B84" s="408"/>
      <c r="C84" s="408"/>
      <c r="D84" s="408"/>
      <c r="E84" s="408"/>
      <c r="F84" s="408"/>
      <c r="G84" s="408"/>
      <c r="H84" s="408"/>
      <c r="I84" s="408"/>
      <c r="J84" s="408"/>
      <c r="K84" s="408"/>
    </row>
    <row r="85" spans="1:16" ht="61.5" customHeight="1" x14ac:dyDescent="0.25">
      <c r="A85" s="175" t="s">
        <v>162</v>
      </c>
      <c r="B85" s="163">
        <v>2110</v>
      </c>
      <c r="C85" s="164">
        <f>SUM(C86:C89)</f>
        <v>-699.5</v>
      </c>
      <c r="D85" s="164">
        <f t="shared" ref="D85:J85" si="17">SUM(D86:D89)</f>
        <v>-780.7</v>
      </c>
      <c r="E85" s="164">
        <f t="shared" si="17"/>
        <v>-1079.2</v>
      </c>
      <c r="F85" s="164">
        <f>SUM(G85:J85)</f>
        <v>-1424</v>
      </c>
      <c r="G85" s="164">
        <f t="shared" si="17"/>
        <v>-376.70000000000005</v>
      </c>
      <c r="H85" s="164">
        <f t="shared" si="17"/>
        <v>-310.10000000000002</v>
      </c>
      <c r="I85" s="164">
        <f t="shared" si="17"/>
        <v>-343.2</v>
      </c>
      <c r="J85" s="164">
        <f t="shared" si="17"/>
        <v>-394</v>
      </c>
      <c r="K85" s="176"/>
    </row>
    <row r="86" spans="1:16" ht="47.25" customHeight="1" x14ac:dyDescent="0.25">
      <c r="A86" s="166" t="s">
        <v>163</v>
      </c>
      <c r="B86" s="148">
        <v>2111</v>
      </c>
      <c r="C86" s="165" t="s">
        <v>139</v>
      </c>
      <c r="D86" s="165" t="s">
        <v>139</v>
      </c>
      <c r="E86" s="165">
        <v>-35.9</v>
      </c>
      <c r="F86" s="165">
        <f t="shared" ref="F86:F101" si="18">SUM(G86:J86)</f>
        <v>-24.599999999999998</v>
      </c>
      <c r="G86" s="165">
        <v>-6.6</v>
      </c>
      <c r="H86" s="165">
        <v>-5.3</v>
      </c>
      <c r="I86" s="165">
        <v>-6</v>
      </c>
      <c r="J86" s="165">
        <v>-6.7</v>
      </c>
      <c r="K86" s="176"/>
    </row>
    <row r="87" spans="1:16" ht="66" customHeight="1" x14ac:dyDescent="0.25">
      <c r="A87" s="177" t="s">
        <v>164</v>
      </c>
      <c r="B87" s="148">
        <v>2112</v>
      </c>
      <c r="C87" s="165"/>
      <c r="D87" s="165"/>
      <c r="E87" s="165"/>
      <c r="F87" s="164">
        <f t="shared" si="18"/>
        <v>0</v>
      </c>
      <c r="G87" s="165"/>
      <c r="H87" s="165"/>
      <c r="I87" s="165"/>
      <c r="J87" s="165"/>
      <c r="K87" s="176"/>
    </row>
    <row r="88" spans="1:16" ht="24.95" customHeight="1" x14ac:dyDescent="0.25">
      <c r="A88" s="166" t="s">
        <v>165</v>
      </c>
      <c r="B88" s="148">
        <v>2113</v>
      </c>
      <c r="C88" s="165">
        <v>-699.5</v>
      </c>
      <c r="D88" s="165">
        <v>-780.7</v>
      </c>
      <c r="E88" s="165">
        <v>-1043.3</v>
      </c>
      <c r="F88" s="165">
        <f t="shared" si="18"/>
        <v>-1399.4</v>
      </c>
      <c r="G88" s="165">
        <v>-370.1</v>
      </c>
      <c r="H88" s="165">
        <v>-304.8</v>
      </c>
      <c r="I88" s="165">
        <v>-337.2</v>
      </c>
      <c r="J88" s="165">
        <v>-387.3</v>
      </c>
      <c r="K88" s="176"/>
    </row>
    <row r="89" spans="1:16" ht="24.95" customHeight="1" x14ac:dyDescent="0.25">
      <c r="A89" s="166" t="s">
        <v>166</v>
      </c>
      <c r="B89" s="148">
        <v>2114</v>
      </c>
      <c r="C89" s="165" t="s">
        <v>139</v>
      </c>
      <c r="D89" s="165" t="s">
        <v>139</v>
      </c>
      <c r="E89" s="165" t="s">
        <v>139</v>
      </c>
      <c r="F89" s="164">
        <f t="shared" si="18"/>
        <v>0</v>
      </c>
      <c r="G89" s="165" t="s">
        <v>139</v>
      </c>
      <c r="H89" s="165" t="s">
        <v>139</v>
      </c>
      <c r="I89" s="165" t="s">
        <v>139</v>
      </c>
      <c r="J89" s="165" t="s">
        <v>139</v>
      </c>
      <c r="K89" s="176"/>
    </row>
    <row r="90" spans="1:16" ht="60.75" x14ac:dyDescent="0.25">
      <c r="A90" s="178" t="s">
        <v>167</v>
      </c>
      <c r="B90" s="173">
        <v>2120</v>
      </c>
      <c r="C90" s="164">
        <f>SUM(C91:C96)</f>
        <v>-8221.9</v>
      </c>
      <c r="D90" s="164">
        <f>SUM(D91:D96)</f>
        <v>-9368.7000000000007</v>
      </c>
      <c r="E90" s="164">
        <f>SUM(E91:E96)</f>
        <v>-12443.6</v>
      </c>
      <c r="F90" s="164">
        <f t="shared" si="18"/>
        <v>-16792</v>
      </c>
      <c r="G90" s="164">
        <f>SUM(G91:G96)</f>
        <v>-4440.6000000000004</v>
      </c>
      <c r="H90" s="164">
        <f>SUM(H91:H96)</f>
        <v>-3657.3</v>
      </c>
      <c r="I90" s="164">
        <f>SUM(I91:I96)</f>
        <v>-4046.5</v>
      </c>
      <c r="J90" s="164">
        <f>SUM(J91:J96)</f>
        <v>-4647.6000000000004</v>
      </c>
      <c r="K90" s="176"/>
    </row>
    <row r="91" spans="1:16" ht="24.95" customHeight="1" x14ac:dyDescent="0.25">
      <c r="A91" s="177" t="s">
        <v>168</v>
      </c>
      <c r="B91" s="161">
        <v>2121</v>
      </c>
      <c r="C91" s="165" t="s">
        <v>139</v>
      </c>
      <c r="D91" s="165" t="s">
        <v>139</v>
      </c>
      <c r="E91" s="165" t="s">
        <v>139</v>
      </c>
      <c r="F91" s="164">
        <f t="shared" si="18"/>
        <v>0</v>
      </c>
      <c r="G91" s="165" t="s">
        <v>139</v>
      </c>
      <c r="H91" s="165" t="s">
        <v>139</v>
      </c>
      <c r="I91" s="165" t="s">
        <v>139</v>
      </c>
      <c r="J91" s="165" t="s">
        <v>139</v>
      </c>
      <c r="K91" s="176"/>
    </row>
    <row r="92" spans="1:16" ht="24.95" customHeight="1" x14ac:dyDescent="0.25">
      <c r="A92" s="177" t="s">
        <v>169</v>
      </c>
      <c r="B92" s="161">
        <v>2122</v>
      </c>
      <c r="C92" s="165">
        <v>-8221.9</v>
      </c>
      <c r="D92" s="165">
        <v>-9368.7000000000007</v>
      </c>
      <c r="E92" s="165">
        <v>-12443.6</v>
      </c>
      <c r="F92" s="165">
        <f t="shared" si="18"/>
        <v>-16792</v>
      </c>
      <c r="G92" s="165">
        <v>-4440.6000000000004</v>
      </c>
      <c r="H92" s="165">
        <v>-3657.3</v>
      </c>
      <c r="I92" s="165">
        <v>-4046.5</v>
      </c>
      <c r="J92" s="165">
        <v>-4647.6000000000004</v>
      </c>
      <c r="K92" s="176"/>
    </row>
    <row r="93" spans="1:16" ht="24.95" customHeight="1" x14ac:dyDescent="0.25">
      <c r="A93" s="177" t="s">
        <v>34</v>
      </c>
      <c r="B93" s="161">
        <v>2123</v>
      </c>
      <c r="C93" s="165" t="s">
        <v>139</v>
      </c>
      <c r="D93" s="165" t="s">
        <v>139</v>
      </c>
      <c r="E93" s="165" t="s">
        <v>139</v>
      </c>
      <c r="F93" s="164">
        <f t="shared" si="18"/>
        <v>0</v>
      </c>
      <c r="G93" s="165" t="s">
        <v>139</v>
      </c>
      <c r="H93" s="165" t="s">
        <v>139</v>
      </c>
      <c r="I93" s="165" t="s">
        <v>139</v>
      </c>
      <c r="J93" s="165" t="s">
        <v>139</v>
      </c>
      <c r="K93" s="176"/>
    </row>
    <row r="94" spans="1:16" ht="24.95" customHeight="1" x14ac:dyDescent="0.25">
      <c r="A94" s="177" t="s">
        <v>170</v>
      </c>
      <c r="B94" s="161">
        <v>2124</v>
      </c>
      <c r="C94" s="165" t="s">
        <v>139</v>
      </c>
      <c r="D94" s="165" t="s">
        <v>139</v>
      </c>
      <c r="E94" s="165" t="s">
        <v>139</v>
      </c>
      <c r="F94" s="164">
        <f t="shared" si="18"/>
        <v>0</v>
      </c>
      <c r="G94" s="165" t="s">
        <v>139</v>
      </c>
      <c r="H94" s="165" t="s">
        <v>139</v>
      </c>
      <c r="I94" s="165" t="s">
        <v>139</v>
      </c>
      <c r="J94" s="165" t="s">
        <v>139</v>
      </c>
      <c r="K94" s="176"/>
    </row>
    <row r="95" spans="1:16" ht="120.75" customHeight="1" x14ac:dyDescent="0.25">
      <c r="A95" s="166" t="s">
        <v>171</v>
      </c>
      <c r="B95" s="161">
        <v>2125</v>
      </c>
      <c r="C95" s="165" t="s">
        <v>139</v>
      </c>
      <c r="D95" s="165" t="s">
        <v>139</v>
      </c>
      <c r="E95" s="165" t="s">
        <v>139</v>
      </c>
      <c r="F95" s="164">
        <f t="shared" si="18"/>
        <v>0</v>
      </c>
      <c r="G95" s="165" t="s">
        <v>139</v>
      </c>
      <c r="H95" s="165" t="s">
        <v>139</v>
      </c>
      <c r="I95" s="165" t="s">
        <v>139</v>
      </c>
      <c r="J95" s="165" t="s">
        <v>139</v>
      </c>
      <c r="K95" s="176"/>
    </row>
    <row r="96" spans="1:16" ht="24.75" customHeight="1" x14ac:dyDescent="0.25">
      <c r="A96" s="166" t="s">
        <v>166</v>
      </c>
      <c r="B96" s="161">
        <v>2126</v>
      </c>
      <c r="C96" s="165" t="s">
        <v>139</v>
      </c>
      <c r="D96" s="165"/>
      <c r="E96" s="165"/>
      <c r="F96" s="164">
        <f t="shared" si="18"/>
        <v>0</v>
      </c>
      <c r="G96" s="165"/>
      <c r="H96" s="165"/>
      <c r="I96" s="165"/>
      <c r="J96" s="165"/>
      <c r="K96" s="176"/>
    </row>
    <row r="97" spans="1:23" ht="40.5" x14ac:dyDescent="0.25">
      <c r="A97" s="175" t="s">
        <v>172</v>
      </c>
      <c r="B97" s="173">
        <v>2130</v>
      </c>
      <c r="C97" s="164">
        <f>SUM(C98:C100)</f>
        <v>-10589.800000000001</v>
      </c>
      <c r="D97" s="164">
        <f>SUM(D98:D100)</f>
        <v>-11951.3</v>
      </c>
      <c r="E97" s="164">
        <f t="shared" ref="E97:J97" si="19">SUM(E98:E100)</f>
        <v>-15628.9</v>
      </c>
      <c r="F97" s="164">
        <f t="shared" si="18"/>
        <v>-21481.5</v>
      </c>
      <c r="G97" s="164">
        <f t="shared" si="19"/>
        <v>-5674.8</v>
      </c>
      <c r="H97" s="164">
        <f t="shared" si="19"/>
        <v>-4680.2</v>
      </c>
      <c r="I97" s="164">
        <f t="shared" si="19"/>
        <v>-5180.2</v>
      </c>
      <c r="J97" s="164">
        <f t="shared" si="19"/>
        <v>-5946.3</v>
      </c>
      <c r="K97" s="176"/>
    </row>
    <row r="98" spans="1:23" ht="24" customHeight="1" x14ac:dyDescent="0.25">
      <c r="A98" s="166" t="s">
        <v>173</v>
      </c>
      <c r="B98" s="161">
        <v>2131</v>
      </c>
      <c r="C98" s="165" t="s">
        <v>139</v>
      </c>
      <c r="D98" s="165" t="s">
        <v>139</v>
      </c>
      <c r="E98" s="165" t="s">
        <v>139</v>
      </c>
      <c r="F98" s="164">
        <f t="shared" si="18"/>
        <v>0</v>
      </c>
      <c r="G98" s="165" t="s">
        <v>139</v>
      </c>
      <c r="H98" s="165" t="s">
        <v>139</v>
      </c>
      <c r="I98" s="165" t="s">
        <v>139</v>
      </c>
      <c r="J98" s="165" t="s">
        <v>139</v>
      </c>
      <c r="K98" s="176"/>
    </row>
    <row r="99" spans="1:23" ht="43.5" customHeight="1" x14ac:dyDescent="0.25">
      <c r="A99" s="166" t="s">
        <v>174</v>
      </c>
      <c r="B99" s="161">
        <v>2132</v>
      </c>
      <c r="C99" s="165">
        <v>-10157.6</v>
      </c>
      <c r="D99" s="165">
        <v>-11431.3</v>
      </c>
      <c r="E99" s="165">
        <v>-14978.1</v>
      </c>
      <c r="F99" s="165">
        <f t="shared" si="18"/>
        <v>-20548.599999999999</v>
      </c>
      <c r="G99" s="165">
        <v>-5428.1</v>
      </c>
      <c r="H99" s="165">
        <v>-4477</v>
      </c>
      <c r="I99" s="165">
        <v>-4955.3999999999996</v>
      </c>
      <c r="J99" s="165">
        <v>-5688.1</v>
      </c>
      <c r="K99" s="176"/>
    </row>
    <row r="100" spans="1:23" ht="43.5" customHeight="1" x14ac:dyDescent="0.25">
      <c r="A100" s="166" t="s">
        <v>175</v>
      </c>
      <c r="B100" s="161">
        <v>2133</v>
      </c>
      <c r="C100" s="165">
        <v>-432.2</v>
      </c>
      <c r="D100" s="165">
        <v>-520</v>
      </c>
      <c r="E100" s="165">
        <v>-650.79999999999995</v>
      </c>
      <c r="F100" s="165">
        <f t="shared" si="18"/>
        <v>-932.90000000000009</v>
      </c>
      <c r="G100" s="165">
        <v>-246.7</v>
      </c>
      <c r="H100" s="165">
        <v>-203.2</v>
      </c>
      <c r="I100" s="165">
        <v>-224.8</v>
      </c>
      <c r="J100" s="165">
        <v>-258.2</v>
      </c>
      <c r="K100" s="176"/>
    </row>
    <row r="101" spans="1:23" ht="24" customHeight="1" x14ac:dyDescent="0.25">
      <c r="A101" s="178" t="s">
        <v>176</v>
      </c>
      <c r="B101" s="173">
        <v>2200</v>
      </c>
      <c r="C101" s="164">
        <f>SUM(C85+C90+C97)</f>
        <v>-19511.2</v>
      </c>
      <c r="D101" s="164">
        <f>SUM(D85+D90+D97)</f>
        <v>-22100.7</v>
      </c>
      <c r="E101" s="164">
        <f>SUM(E85+E90+E97)</f>
        <v>-29151.7</v>
      </c>
      <c r="F101" s="164">
        <f t="shared" si="18"/>
        <v>-39697.5</v>
      </c>
      <c r="G101" s="164">
        <f>SUM(G85+G90+G97)</f>
        <v>-10492.1</v>
      </c>
      <c r="H101" s="164">
        <f>SUM(H85+H90+H97)</f>
        <v>-8647.6</v>
      </c>
      <c r="I101" s="164">
        <f>SUM(I85+I90+I97)</f>
        <v>-9569.9</v>
      </c>
      <c r="J101" s="164">
        <f>SUM(J85+J90+J97)</f>
        <v>-10987.900000000001</v>
      </c>
      <c r="K101" s="176"/>
    </row>
    <row r="102" spans="1:23" ht="30" customHeight="1" x14ac:dyDescent="0.25">
      <c r="A102" s="408" t="s">
        <v>177</v>
      </c>
      <c r="B102" s="408"/>
      <c r="C102" s="408"/>
      <c r="D102" s="408"/>
      <c r="E102" s="408"/>
      <c r="F102" s="408"/>
      <c r="G102" s="408"/>
      <c r="H102" s="408"/>
      <c r="I102" s="408"/>
      <c r="J102" s="408"/>
      <c r="K102" s="408"/>
    </row>
    <row r="103" spans="1:23" ht="40.5" x14ac:dyDescent="0.25">
      <c r="A103" s="179" t="s">
        <v>178</v>
      </c>
      <c r="B103" s="173"/>
      <c r="C103" s="180"/>
      <c r="D103" s="180"/>
      <c r="E103" s="180"/>
      <c r="F103" s="180"/>
      <c r="G103" s="180"/>
      <c r="H103" s="180"/>
      <c r="I103" s="180"/>
      <c r="J103" s="180"/>
      <c r="K103" s="176"/>
    </row>
    <row r="104" spans="1:23" ht="40.5" x14ac:dyDescent="0.25">
      <c r="A104" s="162" t="s">
        <v>179</v>
      </c>
      <c r="B104" s="163">
        <v>3000</v>
      </c>
      <c r="C104" s="180">
        <f t="shared" ref="C104" si="20">SUM(C105:C108)</f>
        <v>71754.8</v>
      </c>
      <c r="D104" s="180">
        <f t="shared" ref="D104:J104" si="21">SUM(D105:D108)</f>
        <v>79687.199999999997</v>
      </c>
      <c r="E104" s="180">
        <f t="shared" si="21"/>
        <v>136046.59999999998</v>
      </c>
      <c r="F104" s="180">
        <f t="shared" si="21"/>
        <v>137455.29999999999</v>
      </c>
      <c r="G104" s="180">
        <f t="shared" si="21"/>
        <v>38491.599999999999</v>
      </c>
      <c r="H104" s="180">
        <f t="shared" si="21"/>
        <v>29500.1</v>
      </c>
      <c r="I104" s="180">
        <f t="shared" si="21"/>
        <v>31430.2</v>
      </c>
      <c r="J104" s="180">
        <f t="shared" si="21"/>
        <v>38033.4</v>
      </c>
      <c r="K104" s="176"/>
    </row>
    <row r="105" spans="1:23" ht="42.75" customHeight="1" x14ac:dyDescent="0.25">
      <c r="A105" s="167" t="s">
        <v>180</v>
      </c>
      <c r="B105" s="148">
        <v>3010</v>
      </c>
      <c r="C105" s="181">
        <v>193</v>
      </c>
      <c r="D105" s="181">
        <v>53802.9</v>
      </c>
      <c r="E105" s="181">
        <v>99156.9</v>
      </c>
      <c r="F105" s="182">
        <f>G105+H105+I105+J105</f>
        <v>123232.4</v>
      </c>
      <c r="G105" s="181">
        <v>32949.599999999999</v>
      </c>
      <c r="H105" s="182">
        <v>26524.799999999999</v>
      </c>
      <c r="I105" s="182">
        <v>30432.7</v>
      </c>
      <c r="J105" s="409">
        <v>33325.300000000003</v>
      </c>
      <c r="K105" s="409"/>
    </row>
    <row r="106" spans="1:23" ht="45" customHeight="1" x14ac:dyDescent="0.25">
      <c r="A106" s="167" t="s">
        <v>181</v>
      </c>
      <c r="B106" s="148">
        <v>3020</v>
      </c>
      <c r="C106" s="181">
        <v>71388</v>
      </c>
      <c r="D106" s="181">
        <v>25508.799999999999</v>
      </c>
      <c r="E106" s="181">
        <v>36476.199999999997</v>
      </c>
      <c r="F106" s="182">
        <f t="shared" ref="F106:F111" si="22">SUM(G106:J106)</f>
        <v>13720.3</v>
      </c>
      <c r="G106" s="183">
        <v>5413.5</v>
      </c>
      <c r="H106" s="183">
        <v>2850.3</v>
      </c>
      <c r="I106" s="184">
        <v>873.8</v>
      </c>
      <c r="J106" s="184">
        <v>4582.7</v>
      </c>
      <c r="K106" s="176"/>
    </row>
    <row r="107" spans="1:23" ht="60.75" x14ac:dyDescent="0.25">
      <c r="A107" s="185" t="s">
        <v>182</v>
      </c>
      <c r="B107" s="148">
        <v>3030</v>
      </c>
      <c r="C107" s="181"/>
      <c r="D107" s="181"/>
      <c r="E107" s="183">
        <v>265.60000000000002</v>
      </c>
      <c r="F107" s="182">
        <f t="shared" si="22"/>
        <v>300</v>
      </c>
      <c r="G107" s="181">
        <v>74.400000000000006</v>
      </c>
      <c r="H107" s="181">
        <v>74.7</v>
      </c>
      <c r="I107" s="181">
        <v>75.400000000000006</v>
      </c>
      <c r="J107" s="181">
        <v>75.5</v>
      </c>
      <c r="K107" s="176" t="s">
        <v>183</v>
      </c>
    </row>
    <row r="108" spans="1:23" ht="27" customHeight="1" x14ac:dyDescent="0.25">
      <c r="A108" s="166" t="s">
        <v>184</v>
      </c>
      <c r="B108" s="148">
        <v>3040</v>
      </c>
      <c r="C108" s="181">
        <v>173.8</v>
      </c>
      <c r="D108" s="181">
        <v>375.5</v>
      </c>
      <c r="E108" s="181">
        <v>147.9</v>
      </c>
      <c r="F108" s="182">
        <f t="shared" si="22"/>
        <v>202.6</v>
      </c>
      <c r="G108" s="186">
        <v>54.1</v>
      </c>
      <c r="H108" s="186">
        <v>50.3</v>
      </c>
      <c r="I108" s="186">
        <v>48.3</v>
      </c>
      <c r="J108" s="186">
        <v>49.9</v>
      </c>
      <c r="K108" s="176" t="s">
        <v>183</v>
      </c>
    </row>
    <row r="109" spans="1:23" ht="40.5" x14ac:dyDescent="0.25">
      <c r="A109" s="162" t="s">
        <v>185</v>
      </c>
      <c r="B109" s="163">
        <v>3100</v>
      </c>
      <c r="C109" s="180">
        <f>SUM(C110:C112,C120,C121)</f>
        <v>-71734.899999999994</v>
      </c>
      <c r="D109" s="180">
        <f>SUM(D110:D112,D120,D121)</f>
        <v>-79740.7</v>
      </c>
      <c r="E109" s="180">
        <f>SUM(E110:E112,E120,E121)</f>
        <v>-132618.59999999998</v>
      </c>
      <c r="F109" s="180">
        <f t="shared" ref="F109:I109" si="23">SUM(F110:F112,F120,F121)</f>
        <v>-140350.79999999999</v>
      </c>
      <c r="G109" s="180">
        <f t="shared" si="23"/>
        <v>-41619.299999999996</v>
      </c>
      <c r="H109" s="180">
        <f t="shared" si="23"/>
        <v>-29489.200000000001</v>
      </c>
      <c r="I109" s="180">
        <f t="shared" si="23"/>
        <v>-31417.399999999998</v>
      </c>
      <c r="J109" s="180">
        <f>SUM(J110:J112,J120,J121)</f>
        <v>-37824.9</v>
      </c>
      <c r="K109" s="176" t="s">
        <v>183</v>
      </c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</row>
    <row r="110" spans="1:23" ht="42.75" customHeight="1" x14ac:dyDescent="0.25">
      <c r="A110" s="166" t="s">
        <v>186</v>
      </c>
      <c r="B110" s="148">
        <v>3110</v>
      </c>
      <c r="C110" s="181">
        <v>-15001.8</v>
      </c>
      <c r="D110" s="181">
        <v>-16260.2</v>
      </c>
      <c r="E110" s="181">
        <v>-49038.1</v>
      </c>
      <c r="F110" s="182">
        <f>SUM(G110:J110)</f>
        <v>-26538.1</v>
      </c>
      <c r="G110" s="181">
        <v>-11527.8</v>
      </c>
      <c r="H110" s="181">
        <v>-4699.3999999999996</v>
      </c>
      <c r="I110" s="181">
        <v>-3987.3</v>
      </c>
      <c r="J110" s="181">
        <v>-6323.6</v>
      </c>
      <c r="K110" s="176"/>
      <c r="M110" s="94"/>
    </row>
    <row r="111" spans="1:23" ht="26.25" customHeight="1" x14ac:dyDescent="0.25">
      <c r="A111" s="166" t="s">
        <v>187</v>
      </c>
      <c r="B111" s="148">
        <v>3120</v>
      </c>
      <c r="C111" s="181">
        <v>-37221.9</v>
      </c>
      <c r="D111" s="181">
        <v>-41379.800000000003</v>
      </c>
      <c r="E111" s="181">
        <v>-54500.6</v>
      </c>
      <c r="F111" s="182">
        <f t="shared" si="22"/>
        <v>-74164.7</v>
      </c>
      <c r="G111" s="181">
        <v>-19612.599999999999</v>
      </c>
      <c r="H111" s="181">
        <v>-16153.1</v>
      </c>
      <c r="I111" s="181">
        <v>-17872.2</v>
      </c>
      <c r="J111" s="181">
        <v>-20526.8</v>
      </c>
      <c r="K111" s="187"/>
    </row>
    <row r="112" spans="1:23" ht="61.5" customHeight="1" x14ac:dyDescent="0.25">
      <c r="A112" s="166" t="s">
        <v>188</v>
      </c>
      <c r="B112" s="148">
        <v>3130</v>
      </c>
      <c r="C112" s="181">
        <f>SUM(C113:C119)</f>
        <v>-19079</v>
      </c>
      <c r="D112" s="181">
        <f>SUM(D113:D119)</f>
        <v>-21580.7</v>
      </c>
      <c r="E112" s="181">
        <f>SUM(E113:E119)</f>
        <v>-28429.1</v>
      </c>
      <c r="F112" s="181">
        <f t="shared" ref="F112:J112" si="24">SUM(F113:F119)</f>
        <v>-38715.1</v>
      </c>
      <c r="G112" s="181">
        <f t="shared" si="24"/>
        <v>-10232.200000000001</v>
      </c>
      <c r="H112" s="181">
        <f t="shared" si="24"/>
        <v>-8433.5</v>
      </c>
      <c r="I112" s="181">
        <f t="shared" si="24"/>
        <v>-9333.0999999999985</v>
      </c>
      <c r="J112" s="181">
        <f t="shared" si="24"/>
        <v>-10716.300000000001</v>
      </c>
      <c r="K112" s="187"/>
    </row>
    <row r="113" spans="1:11" ht="24.95" customHeight="1" x14ac:dyDescent="0.25">
      <c r="A113" s="166" t="s">
        <v>168</v>
      </c>
      <c r="B113" s="148">
        <v>3131</v>
      </c>
      <c r="C113" s="181"/>
      <c r="D113" s="181"/>
      <c r="E113" s="181"/>
      <c r="F113" s="182">
        <f t="shared" ref="F113:F117" si="25">SUM(G113:J113)</f>
        <v>0</v>
      </c>
      <c r="G113" s="188"/>
      <c r="H113" s="188"/>
      <c r="I113" s="188"/>
      <c r="J113" s="188"/>
      <c r="K113" s="176"/>
    </row>
    <row r="114" spans="1:11" ht="24.95" customHeight="1" x14ac:dyDescent="0.25">
      <c r="A114" s="166" t="s">
        <v>189</v>
      </c>
      <c r="B114" s="148">
        <v>3132</v>
      </c>
      <c r="C114" s="181"/>
      <c r="D114" s="181"/>
      <c r="E114" s="181">
        <v>35.9</v>
      </c>
      <c r="F114" s="182">
        <f t="shared" si="25"/>
        <v>24.9</v>
      </c>
      <c r="G114" s="188">
        <v>6.6</v>
      </c>
      <c r="H114" s="188">
        <v>5.6</v>
      </c>
      <c r="I114" s="188">
        <v>6</v>
      </c>
      <c r="J114" s="188">
        <v>6.7</v>
      </c>
      <c r="K114" s="176"/>
    </row>
    <row r="115" spans="1:11" ht="24.95" customHeight="1" x14ac:dyDescent="0.25">
      <c r="A115" s="166" t="s">
        <v>169</v>
      </c>
      <c r="B115" s="148">
        <v>3133</v>
      </c>
      <c r="C115" s="181">
        <v>-8221.9</v>
      </c>
      <c r="D115" s="181">
        <v>-9368.7000000000007</v>
      </c>
      <c r="E115" s="181">
        <v>-12443.6</v>
      </c>
      <c r="F115" s="182">
        <f t="shared" si="25"/>
        <v>-16792</v>
      </c>
      <c r="G115" s="188">
        <v>-4440.6000000000004</v>
      </c>
      <c r="H115" s="188">
        <v>-3657.3</v>
      </c>
      <c r="I115" s="188">
        <v>-4046.5</v>
      </c>
      <c r="J115" s="188">
        <v>-4647.6000000000004</v>
      </c>
      <c r="K115" s="176"/>
    </row>
    <row r="116" spans="1:11" ht="24.95" customHeight="1" x14ac:dyDescent="0.25">
      <c r="A116" s="166" t="s">
        <v>34</v>
      </c>
      <c r="B116" s="148">
        <v>3134</v>
      </c>
      <c r="C116" s="181"/>
      <c r="D116" s="181"/>
      <c r="E116" s="181"/>
      <c r="F116" s="182">
        <f t="shared" si="25"/>
        <v>0</v>
      </c>
      <c r="G116" s="188"/>
      <c r="H116" s="188"/>
      <c r="I116" s="188"/>
      <c r="J116" s="188"/>
      <c r="K116" s="176"/>
    </row>
    <row r="117" spans="1:11" ht="24.95" customHeight="1" x14ac:dyDescent="0.25">
      <c r="A117" s="166" t="s">
        <v>170</v>
      </c>
      <c r="B117" s="148">
        <v>3135</v>
      </c>
      <c r="C117" s="181"/>
      <c r="D117" s="181"/>
      <c r="E117" s="181"/>
      <c r="F117" s="182">
        <f t="shared" si="25"/>
        <v>0</v>
      </c>
      <c r="G117" s="188"/>
      <c r="H117" s="188"/>
      <c r="I117" s="188"/>
      <c r="J117" s="188"/>
      <c r="K117" s="176"/>
    </row>
    <row r="118" spans="1:11" ht="24.95" customHeight="1" x14ac:dyDescent="0.25">
      <c r="A118" s="166" t="s">
        <v>165</v>
      </c>
      <c r="B118" s="148">
        <v>3136</v>
      </c>
      <c r="C118" s="181">
        <v>-699.5</v>
      </c>
      <c r="D118" s="181">
        <v>-780.7</v>
      </c>
      <c r="E118" s="181">
        <v>-1043.3</v>
      </c>
      <c r="F118" s="182">
        <f t="shared" ref="F118:F120" si="26">SUM(G118:J118)</f>
        <v>-1399.4</v>
      </c>
      <c r="G118" s="188">
        <v>-370.1</v>
      </c>
      <c r="H118" s="188">
        <v>-304.8</v>
      </c>
      <c r="I118" s="188">
        <v>-337.2</v>
      </c>
      <c r="J118" s="188">
        <v>-387.3</v>
      </c>
      <c r="K118" s="176"/>
    </row>
    <row r="119" spans="1:11" ht="43.5" customHeight="1" x14ac:dyDescent="0.25">
      <c r="A119" s="166" t="s">
        <v>190</v>
      </c>
      <c r="B119" s="148">
        <v>3137</v>
      </c>
      <c r="C119" s="165">
        <v>-10157.6</v>
      </c>
      <c r="D119" s="165">
        <v>-11431.3</v>
      </c>
      <c r="E119" s="165">
        <v>-14978.1</v>
      </c>
      <c r="F119" s="165">
        <f t="shared" si="26"/>
        <v>-20548.599999999999</v>
      </c>
      <c r="G119" s="189">
        <v>-5428.1</v>
      </c>
      <c r="H119" s="189">
        <v>-4477</v>
      </c>
      <c r="I119" s="189">
        <v>-4955.3999999999996</v>
      </c>
      <c r="J119" s="189">
        <v>-5688.1</v>
      </c>
      <c r="K119" s="187"/>
    </row>
    <row r="120" spans="1:11" ht="24.95" customHeight="1" x14ac:dyDescent="0.25">
      <c r="A120" s="166" t="s">
        <v>299</v>
      </c>
      <c r="B120" s="148">
        <v>3138</v>
      </c>
      <c r="C120" s="181">
        <v>-432.2</v>
      </c>
      <c r="D120" s="181">
        <v>-520</v>
      </c>
      <c r="E120" s="181">
        <v>-650.79999999999995</v>
      </c>
      <c r="F120" s="182">
        <f t="shared" si="26"/>
        <v>-932.90000000000009</v>
      </c>
      <c r="G120" s="188">
        <v>-246.7</v>
      </c>
      <c r="H120" s="188">
        <v>-203.2</v>
      </c>
      <c r="I120" s="188">
        <v>-224.8</v>
      </c>
      <c r="J120" s="188">
        <v>-258.2</v>
      </c>
      <c r="K120" s="176"/>
    </row>
    <row r="121" spans="1:11" ht="24.95" customHeight="1" x14ac:dyDescent="0.25">
      <c r="A121" s="166" t="s">
        <v>141</v>
      </c>
      <c r="B121" s="148">
        <v>3139</v>
      </c>
      <c r="C121" s="181"/>
      <c r="D121" s="181"/>
      <c r="E121" s="181"/>
      <c r="F121" s="182">
        <f t="shared" ref="F121" si="27">SUM(G121:J121)</f>
        <v>0</v>
      </c>
      <c r="G121" s="188" t="s">
        <v>139</v>
      </c>
      <c r="H121" s="188" t="s">
        <v>139</v>
      </c>
      <c r="I121" s="188" t="s">
        <v>139</v>
      </c>
      <c r="J121" s="188" t="s">
        <v>139</v>
      </c>
      <c r="K121" s="176" t="s">
        <v>183</v>
      </c>
    </row>
    <row r="122" spans="1:11" ht="48" customHeight="1" x14ac:dyDescent="0.25">
      <c r="A122" s="178" t="s">
        <v>191</v>
      </c>
      <c r="B122" s="173">
        <v>3160</v>
      </c>
      <c r="C122" s="180">
        <f t="shared" ref="C122" si="28">SUM(C104,C109)</f>
        <v>19.900000000008731</v>
      </c>
      <c r="D122" s="180">
        <f>SUM(D104,D109)</f>
        <v>-53.5</v>
      </c>
      <c r="E122" s="180">
        <f t="shared" ref="E122:I122" si="29">SUM(E104,E109)</f>
        <v>3428</v>
      </c>
      <c r="F122" s="180">
        <f t="shared" si="29"/>
        <v>-2895.5</v>
      </c>
      <c r="G122" s="180">
        <f t="shared" si="29"/>
        <v>-3127.6999999999971</v>
      </c>
      <c r="H122" s="180">
        <f t="shared" si="29"/>
        <v>10.899999999997817</v>
      </c>
      <c r="I122" s="180">
        <f t="shared" si="29"/>
        <v>12.80000000000291</v>
      </c>
      <c r="J122" s="180">
        <f>SUM(J104,J109)</f>
        <v>208.5</v>
      </c>
      <c r="K122" s="176" t="s">
        <v>183</v>
      </c>
    </row>
    <row r="123" spans="1:11" ht="40.5" x14ac:dyDescent="0.25">
      <c r="A123" s="179" t="s">
        <v>192</v>
      </c>
      <c r="B123" s="161"/>
      <c r="C123" s="181"/>
      <c r="D123" s="181"/>
      <c r="E123" s="181"/>
      <c r="F123" s="181"/>
      <c r="G123" s="181"/>
      <c r="H123" s="181"/>
      <c r="I123" s="181"/>
      <c r="J123" s="181"/>
      <c r="K123" s="176"/>
    </row>
    <row r="124" spans="1:11" ht="40.5" x14ac:dyDescent="0.25">
      <c r="A124" s="178" t="s">
        <v>193</v>
      </c>
      <c r="B124" s="173">
        <v>3200</v>
      </c>
      <c r="C124" s="190">
        <f>C125</f>
        <v>39778.400000000001</v>
      </c>
      <c r="D124" s="180">
        <f t="shared" ref="D124:J124" si="30">D125</f>
        <v>15750.7</v>
      </c>
      <c r="E124" s="190">
        <f>E125</f>
        <v>41876.6</v>
      </c>
      <c r="F124" s="180">
        <f>SUM(G124:J124)</f>
        <v>33329.800000000003</v>
      </c>
      <c r="G124" s="180">
        <f>G125</f>
        <v>0</v>
      </c>
      <c r="H124" s="180">
        <f t="shared" si="30"/>
        <v>0</v>
      </c>
      <c r="I124" s="180">
        <f t="shared" si="30"/>
        <v>0</v>
      </c>
      <c r="J124" s="180">
        <f t="shared" si="30"/>
        <v>33329.800000000003</v>
      </c>
      <c r="K124" s="176"/>
    </row>
    <row r="125" spans="1:11" ht="27" customHeight="1" x14ac:dyDescent="0.25">
      <c r="A125" s="191" t="s">
        <v>194</v>
      </c>
      <c r="B125" s="161">
        <v>3210</v>
      </c>
      <c r="C125" s="192">
        <v>39778.400000000001</v>
      </c>
      <c r="D125" s="181">
        <v>15750.7</v>
      </c>
      <c r="E125" s="192">
        <v>41876.6</v>
      </c>
      <c r="F125" s="181">
        <f t="shared" ref="F125:F134" si="31">SUM(G125:J125)</f>
        <v>33329.800000000003</v>
      </c>
      <c r="G125" s="181"/>
      <c r="H125" s="181"/>
      <c r="I125" s="181"/>
      <c r="J125" s="181">
        <v>33329.800000000003</v>
      </c>
      <c r="K125" s="176"/>
    </row>
    <row r="126" spans="1:11" ht="44.25" customHeight="1" x14ac:dyDescent="0.25">
      <c r="A126" s="178" t="s">
        <v>195</v>
      </c>
      <c r="B126" s="173">
        <v>3255</v>
      </c>
      <c r="C126" s="180">
        <f t="shared" ref="C126:J126" si="32">SUM(C127,C134)</f>
        <v>-39778.400000000001</v>
      </c>
      <c r="D126" s="180">
        <f t="shared" si="32"/>
        <v>-15750.7</v>
      </c>
      <c r="E126" s="180">
        <f t="shared" si="32"/>
        <v>-41876.6</v>
      </c>
      <c r="F126" s="180">
        <f t="shared" si="31"/>
        <v>-33700.5</v>
      </c>
      <c r="G126" s="180">
        <f t="shared" si="32"/>
        <v>-271.89999999999998</v>
      </c>
      <c r="H126" s="180">
        <f t="shared" si="32"/>
        <v>0</v>
      </c>
      <c r="I126" s="180">
        <f t="shared" si="32"/>
        <v>0</v>
      </c>
      <c r="J126" s="180">
        <f t="shared" si="32"/>
        <v>-33428.6</v>
      </c>
      <c r="K126" s="176"/>
    </row>
    <row r="127" spans="1:11" ht="60" customHeight="1" x14ac:dyDescent="0.25">
      <c r="A127" s="193" t="s">
        <v>196</v>
      </c>
      <c r="B127" s="194">
        <v>3260</v>
      </c>
      <c r="C127" s="195">
        <f t="shared" ref="C127" si="33">SUM(C128:C133)</f>
        <v>-39778.400000000001</v>
      </c>
      <c r="D127" s="196">
        <f>SUM(D128:D133)</f>
        <v>-15750.7</v>
      </c>
      <c r="E127" s="195">
        <f t="shared" ref="E127:J127" si="34">SUM(E128:E133)</f>
        <v>-41876.6</v>
      </c>
      <c r="F127" s="195">
        <f t="shared" si="31"/>
        <v>-33700.5</v>
      </c>
      <c r="G127" s="195">
        <f t="shared" si="34"/>
        <v>-271.89999999999998</v>
      </c>
      <c r="H127" s="195">
        <f t="shared" si="34"/>
        <v>0</v>
      </c>
      <c r="I127" s="195">
        <f t="shared" si="34"/>
        <v>0</v>
      </c>
      <c r="J127" s="195">
        <f t="shared" si="34"/>
        <v>-33428.6</v>
      </c>
      <c r="K127" s="176"/>
    </row>
    <row r="128" spans="1:11" ht="42.75" customHeight="1" x14ac:dyDescent="0.25">
      <c r="A128" s="166" t="s">
        <v>197</v>
      </c>
      <c r="B128" s="161">
        <v>3265</v>
      </c>
      <c r="C128" s="181"/>
      <c r="D128" s="181"/>
      <c r="E128" s="181"/>
      <c r="F128" s="180">
        <f t="shared" si="31"/>
        <v>0</v>
      </c>
      <c r="G128" s="181"/>
      <c r="H128" s="181"/>
      <c r="I128" s="181"/>
      <c r="J128" s="181"/>
      <c r="K128" s="176"/>
    </row>
    <row r="129" spans="1:11" ht="40.5" x14ac:dyDescent="0.25">
      <c r="A129" s="166" t="s">
        <v>198</v>
      </c>
      <c r="B129" s="161">
        <v>3266</v>
      </c>
      <c r="C129" s="181">
        <v>-39326.6</v>
      </c>
      <c r="D129" s="181">
        <v>-15750.7</v>
      </c>
      <c r="E129" s="181">
        <v>-36920.5</v>
      </c>
      <c r="F129" s="181">
        <f t="shared" si="31"/>
        <v>-33001.699999999997</v>
      </c>
      <c r="G129" s="182">
        <v>-271.89999999999998</v>
      </c>
      <c r="H129" s="181"/>
      <c r="I129" s="181"/>
      <c r="J129" s="182">
        <v>-32729.8</v>
      </c>
      <c r="K129" s="176"/>
    </row>
    <row r="130" spans="1:11" ht="60.75" x14ac:dyDescent="0.25">
      <c r="A130" s="166" t="s">
        <v>199</v>
      </c>
      <c r="B130" s="161">
        <v>3267</v>
      </c>
      <c r="C130" s="181"/>
      <c r="D130" s="181"/>
      <c r="E130" s="181"/>
      <c r="F130" s="180">
        <f t="shared" si="31"/>
        <v>0</v>
      </c>
      <c r="G130" s="181"/>
      <c r="H130" s="181"/>
      <c r="I130" s="181"/>
      <c r="J130" s="181"/>
      <c r="K130" s="176"/>
    </row>
    <row r="131" spans="1:11" ht="60.75" x14ac:dyDescent="0.25">
      <c r="A131" s="166" t="s">
        <v>200</v>
      </c>
      <c r="B131" s="161">
        <v>3268</v>
      </c>
      <c r="C131" s="181"/>
      <c r="D131" s="181"/>
      <c r="E131" s="181"/>
      <c r="F131" s="180">
        <f t="shared" si="31"/>
        <v>0</v>
      </c>
      <c r="G131" s="181"/>
      <c r="H131" s="181"/>
      <c r="I131" s="181"/>
      <c r="J131" s="181"/>
      <c r="K131" s="176"/>
    </row>
    <row r="132" spans="1:11" ht="63.75" customHeight="1" x14ac:dyDescent="0.25">
      <c r="A132" s="166" t="s">
        <v>201</v>
      </c>
      <c r="B132" s="161">
        <v>3269</v>
      </c>
      <c r="C132" s="181"/>
      <c r="D132" s="181"/>
      <c r="E132" s="181"/>
      <c r="F132" s="180">
        <f t="shared" si="31"/>
        <v>0</v>
      </c>
      <c r="G132" s="181"/>
      <c r="H132" s="181"/>
      <c r="I132" s="181"/>
      <c r="J132" s="181"/>
      <c r="K132" s="176"/>
    </row>
    <row r="133" spans="1:11" ht="24.95" customHeight="1" x14ac:dyDescent="0.25">
      <c r="A133" s="166" t="s">
        <v>202</v>
      </c>
      <c r="B133" s="161">
        <v>3270</v>
      </c>
      <c r="C133" s="181">
        <v>-451.8</v>
      </c>
      <c r="D133" s="182" t="s">
        <v>139</v>
      </c>
      <c r="E133" s="181">
        <v>-4956.1000000000004</v>
      </c>
      <c r="F133" s="181">
        <f t="shared" si="31"/>
        <v>-698.8</v>
      </c>
      <c r="G133" s="181"/>
      <c r="H133" s="181"/>
      <c r="I133" s="181"/>
      <c r="J133" s="182">
        <v>-698.8</v>
      </c>
      <c r="K133" s="176"/>
    </row>
    <row r="134" spans="1:11" ht="24.95" customHeight="1" x14ac:dyDescent="0.25">
      <c r="A134" s="166" t="s">
        <v>141</v>
      </c>
      <c r="B134" s="161">
        <v>3280</v>
      </c>
      <c r="C134" s="181"/>
      <c r="D134" s="181"/>
      <c r="E134" s="181"/>
      <c r="F134" s="180">
        <f t="shared" si="31"/>
        <v>0</v>
      </c>
      <c r="G134" s="181"/>
      <c r="H134" s="181"/>
      <c r="I134" s="181"/>
      <c r="J134" s="181"/>
      <c r="K134" s="176"/>
    </row>
    <row r="135" spans="1:11" ht="40.5" x14ac:dyDescent="0.25">
      <c r="A135" s="170" t="s">
        <v>203</v>
      </c>
      <c r="B135" s="173">
        <v>3295</v>
      </c>
      <c r="C135" s="180">
        <f t="shared" ref="C135:J135" si="35">SUM(C124,C126)</f>
        <v>0</v>
      </c>
      <c r="D135" s="180">
        <f t="shared" si="35"/>
        <v>0</v>
      </c>
      <c r="E135" s="180">
        <f t="shared" si="35"/>
        <v>0</v>
      </c>
      <c r="F135" s="180">
        <f>SUM(F124,F126)</f>
        <v>-370.69999999999709</v>
      </c>
      <c r="G135" s="180">
        <f t="shared" si="35"/>
        <v>-271.89999999999998</v>
      </c>
      <c r="H135" s="180">
        <f t="shared" si="35"/>
        <v>0</v>
      </c>
      <c r="I135" s="180">
        <f t="shared" si="35"/>
        <v>0</v>
      </c>
      <c r="J135" s="180">
        <f t="shared" si="35"/>
        <v>-98.799999999995634</v>
      </c>
      <c r="K135" s="176"/>
    </row>
    <row r="136" spans="1:11" ht="40.5" x14ac:dyDescent="0.25">
      <c r="A136" s="173" t="s">
        <v>204</v>
      </c>
      <c r="B136" s="173"/>
      <c r="C136" s="180"/>
      <c r="D136" s="180"/>
      <c r="E136" s="180"/>
      <c r="F136" s="180"/>
      <c r="G136" s="180"/>
      <c r="H136" s="180"/>
      <c r="I136" s="180"/>
      <c r="J136" s="180"/>
      <c r="K136" s="176"/>
    </row>
    <row r="137" spans="1:11" ht="40.5" x14ac:dyDescent="0.25">
      <c r="A137" s="170" t="s">
        <v>205</v>
      </c>
      <c r="B137" s="173">
        <v>3300</v>
      </c>
      <c r="C137" s="180">
        <f t="shared" ref="C137" si="36">SUM(C138:C141)</f>
        <v>0</v>
      </c>
      <c r="D137" s="180">
        <f t="shared" ref="D137:J137" si="37">SUM(D138:D141)</f>
        <v>0</v>
      </c>
      <c r="E137" s="180">
        <f t="shared" si="37"/>
        <v>19.399999999999999</v>
      </c>
      <c r="F137" s="180">
        <f t="shared" si="37"/>
        <v>20</v>
      </c>
      <c r="G137" s="180">
        <f t="shared" si="37"/>
        <v>5</v>
      </c>
      <c r="H137" s="180">
        <f t="shared" si="37"/>
        <v>5</v>
      </c>
      <c r="I137" s="180">
        <f t="shared" si="37"/>
        <v>5</v>
      </c>
      <c r="J137" s="180">
        <f t="shared" si="37"/>
        <v>5</v>
      </c>
      <c r="K137" s="176"/>
    </row>
    <row r="138" spans="1:11" ht="27" customHeight="1" x14ac:dyDescent="0.25">
      <c r="A138" s="166" t="s">
        <v>206</v>
      </c>
      <c r="B138" s="161">
        <v>3310</v>
      </c>
      <c r="C138" s="181"/>
      <c r="D138" s="181"/>
      <c r="E138" s="181"/>
      <c r="F138" s="181"/>
      <c r="G138" s="181"/>
      <c r="H138" s="181"/>
      <c r="I138" s="181"/>
      <c r="J138" s="181"/>
      <c r="K138" s="176"/>
    </row>
    <row r="139" spans="1:11" ht="60.75" x14ac:dyDescent="0.25">
      <c r="A139" s="166" t="s">
        <v>207</v>
      </c>
      <c r="B139" s="161">
        <v>3320</v>
      </c>
      <c r="C139" s="181"/>
      <c r="D139" s="181"/>
      <c r="E139" s="181">
        <v>19.399999999999999</v>
      </c>
      <c r="F139" s="181">
        <f>G139+H139+I139+J139</f>
        <v>20</v>
      </c>
      <c r="G139" s="181">
        <v>5</v>
      </c>
      <c r="H139" s="181">
        <v>5</v>
      </c>
      <c r="I139" s="181">
        <v>5</v>
      </c>
      <c r="J139" s="181">
        <v>5</v>
      </c>
      <c r="K139" s="176"/>
    </row>
    <row r="140" spans="1:11" ht="40.5" x14ac:dyDescent="0.25">
      <c r="A140" s="166" t="s">
        <v>208</v>
      </c>
      <c r="B140" s="161">
        <v>3330</v>
      </c>
      <c r="C140" s="181"/>
      <c r="D140" s="181"/>
      <c r="E140" s="181"/>
      <c r="F140" s="181"/>
      <c r="G140" s="181"/>
      <c r="H140" s="181"/>
      <c r="I140" s="181"/>
      <c r="J140" s="181"/>
      <c r="K140" s="176"/>
    </row>
    <row r="141" spans="1:11" ht="24.75" customHeight="1" x14ac:dyDescent="0.25">
      <c r="A141" s="166" t="s">
        <v>184</v>
      </c>
      <c r="B141" s="161">
        <v>3340</v>
      </c>
      <c r="C141" s="181"/>
      <c r="D141" s="181"/>
      <c r="E141" s="181"/>
      <c r="F141" s="181"/>
      <c r="G141" s="181"/>
      <c r="H141" s="181"/>
      <c r="I141" s="181"/>
      <c r="J141" s="181"/>
      <c r="K141" s="176"/>
    </row>
    <row r="142" spans="1:11" ht="40.5" x14ac:dyDescent="0.25">
      <c r="A142" s="170" t="s">
        <v>209</v>
      </c>
      <c r="B142" s="173">
        <v>3345</v>
      </c>
      <c r="C142" s="180">
        <f t="shared" ref="C142:J142" si="38">SUM(C143:C146)</f>
        <v>0</v>
      </c>
      <c r="D142" s="180">
        <f t="shared" si="38"/>
        <v>0</v>
      </c>
      <c r="E142" s="180">
        <f t="shared" si="38"/>
        <v>-19.399999999999999</v>
      </c>
      <c r="F142" s="180">
        <f t="shared" si="38"/>
        <v>-20</v>
      </c>
      <c r="G142" s="180">
        <f t="shared" si="38"/>
        <v>-5</v>
      </c>
      <c r="H142" s="180">
        <f t="shared" si="38"/>
        <v>-5</v>
      </c>
      <c r="I142" s="180">
        <f t="shared" si="38"/>
        <v>-5</v>
      </c>
      <c r="J142" s="180">
        <f t="shared" si="38"/>
        <v>-5</v>
      </c>
      <c r="K142" s="176"/>
    </row>
    <row r="143" spans="1:11" ht="47.25" customHeight="1" x14ac:dyDescent="0.25">
      <c r="A143" s="166" t="s">
        <v>210</v>
      </c>
      <c r="B143" s="161">
        <v>3350</v>
      </c>
      <c r="C143" s="180"/>
      <c r="D143" s="180"/>
      <c r="E143" s="180"/>
      <c r="F143" s="180"/>
      <c r="G143" s="180"/>
      <c r="H143" s="180"/>
      <c r="I143" s="180"/>
      <c r="J143" s="180"/>
      <c r="K143" s="176"/>
    </row>
    <row r="144" spans="1:11" ht="24" customHeight="1" x14ac:dyDescent="0.25">
      <c r="A144" s="166" t="s">
        <v>211</v>
      </c>
      <c r="B144" s="161">
        <v>3355</v>
      </c>
      <c r="C144" s="181"/>
      <c r="D144" s="181"/>
      <c r="E144" s="181"/>
      <c r="F144" s="181"/>
      <c r="G144" s="181"/>
      <c r="H144" s="181"/>
      <c r="I144" s="181"/>
      <c r="J144" s="181"/>
      <c r="K144" s="176"/>
    </row>
    <row r="145" spans="1:11" ht="40.5" x14ac:dyDescent="0.25">
      <c r="A145" s="166" t="s">
        <v>212</v>
      </c>
      <c r="B145" s="161">
        <v>3360</v>
      </c>
      <c r="C145" s="180"/>
      <c r="D145" s="180"/>
      <c r="E145" s="180"/>
      <c r="F145" s="180"/>
      <c r="G145" s="180"/>
      <c r="H145" s="180"/>
      <c r="I145" s="180"/>
      <c r="J145" s="180"/>
      <c r="K145" s="176"/>
    </row>
    <row r="146" spans="1:11" ht="24.75" customHeight="1" x14ac:dyDescent="0.25">
      <c r="A146" s="166" t="s">
        <v>141</v>
      </c>
      <c r="B146" s="161">
        <v>3365</v>
      </c>
      <c r="C146" s="181"/>
      <c r="D146" s="181"/>
      <c r="E146" s="181">
        <v>-19.399999999999999</v>
      </c>
      <c r="F146" s="181">
        <v>-20</v>
      </c>
      <c r="G146" s="181">
        <v>-5</v>
      </c>
      <c r="H146" s="181">
        <v>-5</v>
      </c>
      <c r="I146" s="181">
        <v>-5</v>
      </c>
      <c r="J146" s="181">
        <v>-5</v>
      </c>
      <c r="K146" s="176"/>
    </row>
    <row r="147" spans="1:11" ht="40.5" x14ac:dyDescent="0.25">
      <c r="A147" s="170" t="s">
        <v>213</v>
      </c>
      <c r="B147" s="173">
        <v>3370</v>
      </c>
      <c r="C147" s="180">
        <f t="shared" ref="C147:J147" si="39">SUM(C137,C142)</f>
        <v>0</v>
      </c>
      <c r="D147" s="180">
        <f t="shared" si="39"/>
        <v>0</v>
      </c>
      <c r="E147" s="180">
        <f t="shared" si="39"/>
        <v>0</v>
      </c>
      <c r="F147" s="180">
        <f t="shared" si="39"/>
        <v>0</v>
      </c>
      <c r="G147" s="180">
        <f t="shared" si="39"/>
        <v>0</v>
      </c>
      <c r="H147" s="180">
        <f t="shared" si="39"/>
        <v>0</v>
      </c>
      <c r="I147" s="180">
        <f t="shared" si="39"/>
        <v>0</v>
      </c>
      <c r="J147" s="180">
        <f t="shared" si="39"/>
        <v>0</v>
      </c>
      <c r="K147" s="176"/>
    </row>
    <row r="148" spans="1:11" ht="24.95" customHeight="1" x14ac:dyDescent="0.25">
      <c r="A148" s="170" t="s">
        <v>214</v>
      </c>
      <c r="B148" s="173">
        <v>3400</v>
      </c>
      <c r="C148" s="180">
        <f t="shared" ref="C148" si="40">SUM(C122,C135,C147)</f>
        <v>19.900000000008731</v>
      </c>
      <c r="D148" s="180">
        <f>SUM(D122,D135,D147)</f>
        <v>-53.5</v>
      </c>
      <c r="E148" s="180">
        <f t="shared" ref="E148:J148" si="41">SUM(E122,E135,E147)</f>
        <v>3428</v>
      </c>
      <c r="F148" s="180">
        <f>SUM(F122,F135,F147)</f>
        <v>-3266.1999999999971</v>
      </c>
      <c r="G148" s="180">
        <f t="shared" si="41"/>
        <v>-3399.5999999999972</v>
      </c>
      <c r="H148" s="180">
        <f t="shared" si="41"/>
        <v>10.899999999997817</v>
      </c>
      <c r="I148" s="180">
        <f t="shared" si="41"/>
        <v>12.80000000000291</v>
      </c>
      <c r="J148" s="180">
        <f t="shared" si="41"/>
        <v>109.70000000000437</v>
      </c>
      <c r="K148" s="176"/>
    </row>
    <row r="149" spans="1:11" ht="24.95" customHeight="1" x14ac:dyDescent="0.25">
      <c r="A149" s="166" t="s">
        <v>215</v>
      </c>
      <c r="B149" s="161">
        <v>3405</v>
      </c>
      <c r="C149" s="181">
        <v>36.700000000000003</v>
      </c>
      <c r="D149" s="181">
        <v>53.5</v>
      </c>
      <c r="E149" s="181">
        <v>56.6</v>
      </c>
      <c r="F149" s="181">
        <v>3412.8</v>
      </c>
      <c r="G149" s="181">
        <v>3412.8</v>
      </c>
      <c r="H149" s="181">
        <v>13.2</v>
      </c>
      <c r="I149" s="181">
        <v>24.1</v>
      </c>
      <c r="J149" s="181">
        <v>36.9</v>
      </c>
      <c r="K149" s="176"/>
    </row>
    <row r="150" spans="1:11" ht="24.95" customHeight="1" x14ac:dyDescent="0.25">
      <c r="A150" s="170" t="s">
        <v>216</v>
      </c>
      <c r="B150" s="173">
        <v>3415</v>
      </c>
      <c r="C150" s="180">
        <f>SUM(C149,C148)</f>
        <v>56.600000000008734</v>
      </c>
      <c r="D150" s="180">
        <f>SUM(D149,D148)</f>
        <v>0</v>
      </c>
      <c r="E150" s="180">
        <f t="shared" ref="E150:J150" si="42">SUM(E149,E148)</f>
        <v>3484.6</v>
      </c>
      <c r="F150" s="180">
        <f>SUM(F149,F148)</f>
        <v>146.60000000000309</v>
      </c>
      <c r="G150" s="180">
        <f t="shared" si="42"/>
        <v>13.200000000003001</v>
      </c>
      <c r="H150" s="180">
        <f t="shared" si="42"/>
        <v>24.099999999997817</v>
      </c>
      <c r="I150" s="180">
        <f t="shared" si="42"/>
        <v>36.900000000002912</v>
      </c>
      <c r="J150" s="180">
        <f t="shared" si="42"/>
        <v>146.60000000000437</v>
      </c>
      <c r="K150" s="176"/>
    </row>
    <row r="151" spans="1:11" ht="27" customHeight="1" x14ac:dyDescent="0.25">
      <c r="A151" s="410" t="s">
        <v>217</v>
      </c>
      <c r="B151" s="410"/>
      <c r="C151" s="410"/>
      <c r="D151" s="410"/>
      <c r="E151" s="410"/>
      <c r="F151" s="410"/>
      <c r="G151" s="410"/>
      <c r="H151" s="410"/>
      <c r="I151" s="410"/>
      <c r="J151" s="410"/>
      <c r="K151" s="410"/>
    </row>
    <row r="152" spans="1:11" ht="22.5" customHeight="1" x14ac:dyDescent="0.25">
      <c r="A152" s="162" t="s">
        <v>218</v>
      </c>
      <c r="B152" s="163">
        <v>4000</v>
      </c>
      <c r="C152" s="197">
        <f>SUM(C153:C159)</f>
        <v>-39778.400000000001</v>
      </c>
      <c r="D152" s="197">
        <f>SUM(D153:D159)</f>
        <v>-15750.7</v>
      </c>
      <c r="E152" s="197">
        <f>SUM(E153:E159)</f>
        <v>-41876.6</v>
      </c>
      <c r="F152" s="197">
        <f>SUM(G152:J152)</f>
        <v>-33700.5</v>
      </c>
      <c r="G152" s="197">
        <f>SUM(G153:G159)</f>
        <v>-271.89999999999998</v>
      </c>
      <c r="H152" s="197">
        <f>SUM(H153:H159)</f>
        <v>0</v>
      </c>
      <c r="I152" s="197">
        <f>SUM(I153:I159)</f>
        <v>0</v>
      </c>
      <c r="J152" s="197">
        <f>SUM(J153:J159)</f>
        <v>-33428.6</v>
      </c>
      <c r="K152" s="176"/>
    </row>
    <row r="153" spans="1:11" ht="42.75" customHeight="1" x14ac:dyDescent="0.25">
      <c r="A153" s="166" t="s">
        <v>197</v>
      </c>
      <c r="B153" s="148">
        <v>4010</v>
      </c>
      <c r="C153" s="182" t="s">
        <v>139</v>
      </c>
      <c r="D153" s="182" t="s">
        <v>139</v>
      </c>
      <c r="E153" s="182" t="s">
        <v>139</v>
      </c>
      <c r="F153" s="197">
        <f t="shared" ref="F153:F159" si="43">SUM(G153:J153)</f>
        <v>0</v>
      </c>
      <c r="G153" s="182" t="s">
        <v>139</v>
      </c>
      <c r="H153" s="182" t="s">
        <v>139</v>
      </c>
      <c r="I153" s="182" t="s">
        <v>139</v>
      </c>
      <c r="J153" s="182" t="s">
        <v>139</v>
      </c>
      <c r="K153" s="176"/>
    </row>
    <row r="154" spans="1:11" ht="40.5" x14ac:dyDescent="0.25">
      <c r="A154" s="166" t="s">
        <v>198</v>
      </c>
      <c r="B154" s="148">
        <v>4020</v>
      </c>
      <c r="C154" s="182">
        <v>-39326.6</v>
      </c>
      <c r="D154" s="182">
        <v>-15750.7</v>
      </c>
      <c r="E154" s="182">
        <v>-36920.5</v>
      </c>
      <c r="F154" s="182">
        <f t="shared" si="43"/>
        <v>-33001.699999999997</v>
      </c>
      <c r="G154" s="182">
        <v>-271.89999999999998</v>
      </c>
      <c r="H154" s="182" t="s">
        <v>139</v>
      </c>
      <c r="I154" s="182" t="s">
        <v>139</v>
      </c>
      <c r="J154" s="182">
        <v>-32729.8</v>
      </c>
      <c r="K154" s="176"/>
    </row>
    <row r="155" spans="1:11" ht="60.75" x14ac:dyDescent="0.25">
      <c r="A155" s="166" t="s">
        <v>199</v>
      </c>
      <c r="B155" s="148">
        <v>4030</v>
      </c>
      <c r="C155" s="182"/>
      <c r="D155" s="182"/>
      <c r="E155" s="182"/>
      <c r="F155" s="197"/>
      <c r="G155" s="182"/>
      <c r="H155" s="182"/>
      <c r="I155" s="182"/>
      <c r="J155" s="182"/>
      <c r="K155" s="176"/>
    </row>
    <row r="156" spans="1:11" ht="60.75" x14ac:dyDescent="0.25">
      <c r="A156" s="166" t="s">
        <v>200</v>
      </c>
      <c r="B156" s="148">
        <v>4040</v>
      </c>
      <c r="C156" s="182" t="s">
        <v>139</v>
      </c>
      <c r="D156" s="182" t="s">
        <v>139</v>
      </c>
      <c r="E156" s="182" t="s">
        <v>139</v>
      </c>
      <c r="F156" s="197">
        <f t="shared" si="43"/>
        <v>0</v>
      </c>
      <c r="G156" s="182" t="s">
        <v>139</v>
      </c>
      <c r="H156" s="182" t="s">
        <v>139</v>
      </c>
      <c r="I156" s="182" t="s">
        <v>139</v>
      </c>
      <c r="J156" s="182" t="s">
        <v>139</v>
      </c>
      <c r="K156" s="176"/>
    </row>
    <row r="157" spans="1:11" ht="65.25" customHeight="1" x14ac:dyDescent="0.25">
      <c r="A157" s="166" t="s">
        <v>201</v>
      </c>
      <c r="B157" s="148">
        <v>4050</v>
      </c>
      <c r="C157" s="182" t="s">
        <v>139</v>
      </c>
      <c r="D157" s="182" t="s">
        <v>139</v>
      </c>
      <c r="E157" s="182" t="s">
        <v>139</v>
      </c>
      <c r="F157" s="197">
        <f t="shared" si="43"/>
        <v>0</v>
      </c>
      <c r="G157" s="182" t="s">
        <v>139</v>
      </c>
      <c r="H157" s="182" t="s">
        <v>139</v>
      </c>
      <c r="I157" s="182" t="s">
        <v>139</v>
      </c>
      <c r="J157" s="182" t="s">
        <v>139</v>
      </c>
      <c r="K157" s="176"/>
    </row>
    <row r="158" spans="1:11" ht="24.95" customHeight="1" x14ac:dyDescent="0.25">
      <c r="A158" s="166" t="s">
        <v>202</v>
      </c>
      <c r="B158" s="148">
        <v>4060</v>
      </c>
      <c r="C158" s="182">
        <v>-451.8</v>
      </c>
      <c r="D158" s="182" t="s">
        <v>139</v>
      </c>
      <c r="E158" s="182">
        <v>-4956.1000000000004</v>
      </c>
      <c r="F158" s="182">
        <f t="shared" si="43"/>
        <v>-698.8</v>
      </c>
      <c r="G158" s="182" t="s">
        <v>139</v>
      </c>
      <c r="H158" s="182" t="s">
        <v>139</v>
      </c>
      <c r="I158" s="182" t="s">
        <v>139</v>
      </c>
      <c r="J158" s="182">
        <v>-698.8</v>
      </c>
      <c r="K158" s="176"/>
    </row>
    <row r="159" spans="1:11" ht="24.95" customHeight="1" x14ac:dyDescent="0.25">
      <c r="A159" s="166" t="s">
        <v>141</v>
      </c>
      <c r="B159" s="148">
        <v>4070</v>
      </c>
      <c r="C159" s="182" t="s">
        <v>139</v>
      </c>
      <c r="D159" s="182" t="s">
        <v>139</v>
      </c>
      <c r="E159" s="182" t="s">
        <v>139</v>
      </c>
      <c r="F159" s="197">
        <f t="shared" si="43"/>
        <v>0</v>
      </c>
      <c r="G159" s="182" t="s">
        <v>139</v>
      </c>
      <c r="H159" s="182" t="s">
        <v>139</v>
      </c>
      <c r="I159" s="182" t="s">
        <v>139</v>
      </c>
      <c r="J159" s="182" t="s">
        <v>139</v>
      </c>
      <c r="K159" s="176"/>
    </row>
    <row r="160" spans="1:11" s="83" customFormat="1" ht="34.5" customHeight="1" x14ac:dyDescent="0.25">
      <c r="A160" s="408" t="s">
        <v>219</v>
      </c>
      <c r="B160" s="408"/>
      <c r="C160" s="408"/>
      <c r="D160" s="408"/>
      <c r="E160" s="408"/>
      <c r="F160" s="408"/>
      <c r="G160" s="408"/>
      <c r="H160" s="408"/>
      <c r="I160" s="408"/>
      <c r="J160" s="408"/>
      <c r="K160" s="408"/>
    </row>
    <row r="161" spans="1:11" ht="40.5" x14ac:dyDescent="0.25">
      <c r="A161" s="162" t="s">
        <v>220</v>
      </c>
      <c r="B161" s="163" t="s">
        <v>221</v>
      </c>
      <c r="C161" s="197">
        <f>SUM(C162:C164)</f>
        <v>0</v>
      </c>
      <c r="D161" s="197">
        <f t="shared" ref="D161:K161" si="44">SUM(D162:D164)</f>
        <v>0</v>
      </c>
      <c r="E161" s="197">
        <f t="shared" si="44"/>
        <v>0</v>
      </c>
      <c r="F161" s="197">
        <f>SUM(G161:J161)</f>
        <v>0</v>
      </c>
      <c r="G161" s="197">
        <f t="shared" si="44"/>
        <v>0</v>
      </c>
      <c r="H161" s="197">
        <f t="shared" si="44"/>
        <v>0</v>
      </c>
      <c r="I161" s="197">
        <f t="shared" si="44"/>
        <v>0</v>
      </c>
      <c r="J161" s="197">
        <f t="shared" si="44"/>
        <v>0</v>
      </c>
      <c r="K161" s="176">
        <f t="shared" si="44"/>
        <v>0</v>
      </c>
    </row>
    <row r="162" spans="1:11" ht="40.5" x14ac:dyDescent="0.25">
      <c r="A162" s="167" t="s">
        <v>222</v>
      </c>
      <c r="B162" s="148" t="s">
        <v>223</v>
      </c>
      <c r="C162" s="182"/>
      <c r="D162" s="182"/>
      <c r="E162" s="182"/>
      <c r="F162" s="197">
        <f t="shared" ref="F162:F168" si="45">SUM(G162:J162)</f>
        <v>0</v>
      </c>
      <c r="G162" s="182"/>
      <c r="H162" s="182"/>
      <c r="I162" s="182"/>
      <c r="J162" s="182"/>
      <c r="K162" s="176"/>
    </row>
    <row r="163" spans="1:11" ht="40.5" x14ac:dyDescent="0.25">
      <c r="A163" s="167" t="s">
        <v>224</v>
      </c>
      <c r="B163" s="148" t="s">
        <v>225</v>
      </c>
      <c r="C163" s="182"/>
      <c r="D163" s="182"/>
      <c r="E163" s="182"/>
      <c r="F163" s="197">
        <f t="shared" si="45"/>
        <v>0</v>
      </c>
      <c r="G163" s="182"/>
      <c r="H163" s="182"/>
      <c r="I163" s="182"/>
      <c r="J163" s="182"/>
      <c r="K163" s="176"/>
    </row>
    <row r="164" spans="1:11" ht="40.5" x14ac:dyDescent="0.25">
      <c r="A164" s="167" t="s">
        <v>226</v>
      </c>
      <c r="B164" s="148" t="s">
        <v>227</v>
      </c>
      <c r="C164" s="182"/>
      <c r="D164" s="182"/>
      <c r="E164" s="182"/>
      <c r="F164" s="197">
        <f t="shared" si="45"/>
        <v>0</v>
      </c>
      <c r="G164" s="182"/>
      <c r="H164" s="182"/>
      <c r="I164" s="182"/>
      <c r="J164" s="182"/>
      <c r="K164" s="176"/>
    </row>
    <row r="165" spans="1:11" ht="45" customHeight="1" x14ac:dyDescent="0.25">
      <c r="A165" s="162" t="s">
        <v>228</v>
      </c>
      <c r="B165" s="163" t="s">
        <v>229</v>
      </c>
      <c r="C165" s="197">
        <f>SUM(C166:C168)</f>
        <v>0</v>
      </c>
      <c r="D165" s="197">
        <f t="shared" ref="D165:K165" si="46">SUM(D166:D168)</f>
        <v>0</v>
      </c>
      <c r="E165" s="197">
        <f t="shared" si="46"/>
        <v>0</v>
      </c>
      <c r="F165" s="197">
        <f t="shared" si="45"/>
        <v>0</v>
      </c>
      <c r="G165" s="197">
        <f t="shared" si="46"/>
        <v>0</v>
      </c>
      <c r="H165" s="197">
        <f t="shared" si="46"/>
        <v>0</v>
      </c>
      <c r="I165" s="197">
        <f t="shared" si="46"/>
        <v>0</v>
      </c>
      <c r="J165" s="197">
        <f t="shared" si="46"/>
        <v>0</v>
      </c>
      <c r="K165" s="176">
        <f t="shared" si="46"/>
        <v>0</v>
      </c>
    </row>
    <row r="166" spans="1:11" ht="40.5" x14ac:dyDescent="0.25">
      <c r="A166" s="167" t="s">
        <v>222</v>
      </c>
      <c r="B166" s="148" t="s">
        <v>230</v>
      </c>
      <c r="C166" s="182"/>
      <c r="D166" s="182"/>
      <c r="E166" s="182"/>
      <c r="F166" s="197">
        <f t="shared" si="45"/>
        <v>0</v>
      </c>
      <c r="G166" s="182"/>
      <c r="H166" s="182"/>
      <c r="I166" s="182"/>
      <c r="J166" s="182"/>
      <c r="K166" s="176"/>
    </row>
    <row r="167" spans="1:11" ht="40.5" x14ac:dyDescent="0.25">
      <c r="A167" s="167" t="s">
        <v>224</v>
      </c>
      <c r="B167" s="148" t="s">
        <v>231</v>
      </c>
      <c r="C167" s="182"/>
      <c r="D167" s="182"/>
      <c r="E167" s="182"/>
      <c r="F167" s="197">
        <f t="shared" si="45"/>
        <v>0</v>
      </c>
      <c r="G167" s="182"/>
      <c r="H167" s="182"/>
      <c r="I167" s="182"/>
      <c r="J167" s="182"/>
      <c r="K167" s="176"/>
    </row>
    <row r="168" spans="1:11" ht="40.5" x14ac:dyDescent="0.25">
      <c r="A168" s="167" t="s">
        <v>226</v>
      </c>
      <c r="B168" s="148" t="s">
        <v>232</v>
      </c>
      <c r="C168" s="182"/>
      <c r="D168" s="182"/>
      <c r="E168" s="182"/>
      <c r="F168" s="197">
        <f t="shared" si="45"/>
        <v>0</v>
      </c>
      <c r="G168" s="182"/>
      <c r="H168" s="182"/>
      <c r="I168" s="182"/>
      <c r="J168" s="182"/>
      <c r="K168" s="176"/>
    </row>
    <row r="169" spans="1:11" ht="29.25" customHeight="1" x14ac:dyDescent="0.25">
      <c r="A169" s="408" t="s">
        <v>233</v>
      </c>
      <c r="B169" s="408"/>
      <c r="C169" s="408"/>
      <c r="D169" s="408"/>
      <c r="E169" s="408"/>
      <c r="F169" s="408"/>
      <c r="G169" s="408"/>
      <c r="H169" s="408"/>
      <c r="I169" s="408"/>
      <c r="J169" s="408"/>
      <c r="K169" s="408"/>
    </row>
    <row r="170" spans="1:11" s="120" customFormat="1" ht="101.25" x14ac:dyDescent="0.25">
      <c r="A170" s="178" t="s">
        <v>234</v>
      </c>
      <c r="B170" s="198" t="s">
        <v>235</v>
      </c>
      <c r="C170" s="199">
        <f t="shared" ref="C170:E170" si="47">SUM(C171:C173)</f>
        <v>642</v>
      </c>
      <c r="D170" s="200">
        <f t="shared" si="47"/>
        <v>642</v>
      </c>
      <c r="E170" s="199">
        <f t="shared" si="47"/>
        <v>633</v>
      </c>
      <c r="F170" s="200">
        <f>SUM(F171:F173)</f>
        <v>637</v>
      </c>
      <c r="G170" s="201" t="s">
        <v>183</v>
      </c>
      <c r="H170" s="201" t="s">
        <v>236</v>
      </c>
      <c r="I170" s="201" t="s">
        <v>183</v>
      </c>
      <c r="J170" s="201" t="s">
        <v>183</v>
      </c>
      <c r="K170" s="201" t="s">
        <v>183</v>
      </c>
    </row>
    <row r="171" spans="1:11" ht="24.95" customHeight="1" x14ac:dyDescent="0.25">
      <c r="A171" s="167" t="s">
        <v>237</v>
      </c>
      <c r="B171" s="148" t="s">
        <v>238</v>
      </c>
      <c r="C171" s="202">
        <v>1</v>
      </c>
      <c r="D171" s="203">
        <v>1</v>
      </c>
      <c r="E171" s="202">
        <v>1</v>
      </c>
      <c r="F171" s="203">
        <v>1</v>
      </c>
      <c r="G171" s="176" t="s">
        <v>183</v>
      </c>
      <c r="H171" s="176" t="s">
        <v>236</v>
      </c>
      <c r="I171" s="176" t="s">
        <v>183</v>
      </c>
      <c r="J171" s="176" t="s">
        <v>183</v>
      </c>
      <c r="K171" s="176" t="s">
        <v>183</v>
      </c>
    </row>
    <row r="172" spans="1:11" ht="24.95" customHeight="1" x14ac:dyDescent="0.25">
      <c r="A172" s="167" t="s">
        <v>239</v>
      </c>
      <c r="B172" s="148" t="s">
        <v>240</v>
      </c>
      <c r="C172" s="202">
        <v>25</v>
      </c>
      <c r="D172" s="203">
        <v>25</v>
      </c>
      <c r="E172" s="202">
        <v>26</v>
      </c>
      <c r="F172" s="203">
        <v>27</v>
      </c>
      <c r="G172" s="176" t="s">
        <v>183</v>
      </c>
      <c r="H172" s="176" t="s">
        <v>236</v>
      </c>
      <c r="I172" s="176" t="s">
        <v>183</v>
      </c>
      <c r="J172" s="176" t="s">
        <v>183</v>
      </c>
      <c r="K172" s="176" t="s">
        <v>183</v>
      </c>
    </row>
    <row r="173" spans="1:11" ht="24.95" customHeight="1" x14ac:dyDescent="0.25">
      <c r="A173" s="167" t="s">
        <v>241</v>
      </c>
      <c r="B173" s="148" t="s">
        <v>242</v>
      </c>
      <c r="C173" s="202">
        <v>616</v>
      </c>
      <c r="D173" s="203">
        <v>616</v>
      </c>
      <c r="E173" s="202">
        <v>606</v>
      </c>
      <c r="F173" s="203">
        <v>609</v>
      </c>
      <c r="G173" s="176" t="s">
        <v>183</v>
      </c>
      <c r="H173" s="176" t="s">
        <v>236</v>
      </c>
      <c r="I173" s="176" t="s">
        <v>183</v>
      </c>
      <c r="J173" s="176" t="s">
        <v>183</v>
      </c>
      <c r="K173" s="176" t="s">
        <v>183</v>
      </c>
    </row>
    <row r="174" spans="1:11" ht="24.95" customHeight="1" x14ac:dyDescent="0.25">
      <c r="A174" s="162" t="s">
        <v>243</v>
      </c>
      <c r="B174" s="163" t="s">
        <v>244</v>
      </c>
      <c r="C174" s="197">
        <f t="shared" ref="C174:E174" si="48">SUM(C175:C177)</f>
        <v>46632.5</v>
      </c>
      <c r="D174" s="197">
        <f t="shared" si="48"/>
        <v>52049.2</v>
      </c>
      <c r="E174" s="197">
        <f t="shared" si="48"/>
        <v>68638.3</v>
      </c>
      <c r="F174" s="197">
        <f>SUM(F175:F177)</f>
        <v>93289</v>
      </c>
      <c r="G174" s="176" t="s">
        <v>183</v>
      </c>
      <c r="H174" s="176" t="s">
        <v>236</v>
      </c>
      <c r="I174" s="176" t="s">
        <v>183</v>
      </c>
      <c r="J174" s="176" t="s">
        <v>183</v>
      </c>
      <c r="K174" s="176" t="s">
        <v>183</v>
      </c>
    </row>
    <row r="175" spans="1:11" ht="24.95" customHeight="1" x14ac:dyDescent="0.25">
      <c r="A175" s="167" t="s">
        <v>237</v>
      </c>
      <c r="B175" s="148">
        <v>8011</v>
      </c>
      <c r="C175" s="204">
        <v>413.1</v>
      </c>
      <c r="D175" s="183">
        <v>369.2</v>
      </c>
      <c r="E175" s="204">
        <v>418.4</v>
      </c>
      <c r="F175" s="205">
        <v>540</v>
      </c>
      <c r="G175" s="176" t="s">
        <v>236</v>
      </c>
      <c r="H175" s="176" t="s">
        <v>236</v>
      </c>
      <c r="I175" s="176" t="s">
        <v>236</v>
      </c>
      <c r="J175" s="176" t="s">
        <v>236</v>
      </c>
      <c r="K175" s="176"/>
    </row>
    <row r="176" spans="1:11" ht="24.95" customHeight="1" x14ac:dyDescent="0.25">
      <c r="A176" s="167" t="s">
        <v>239</v>
      </c>
      <c r="B176" s="148">
        <v>8012</v>
      </c>
      <c r="C176" s="204">
        <v>2430.1</v>
      </c>
      <c r="D176" s="183">
        <v>2639</v>
      </c>
      <c r="E176" s="204">
        <v>5645.5</v>
      </c>
      <c r="F176" s="183">
        <v>5950</v>
      </c>
      <c r="G176" s="176" t="s">
        <v>236</v>
      </c>
      <c r="H176" s="176" t="s">
        <v>236</v>
      </c>
      <c r="I176" s="176" t="s">
        <v>236</v>
      </c>
      <c r="J176" s="176" t="s">
        <v>236</v>
      </c>
      <c r="K176" s="176"/>
    </row>
    <row r="177" spans="1:11" ht="24.95" customHeight="1" x14ac:dyDescent="0.25">
      <c r="A177" s="167" t="s">
        <v>241</v>
      </c>
      <c r="B177" s="148">
        <v>8013</v>
      </c>
      <c r="C177" s="204">
        <v>43789.3</v>
      </c>
      <c r="D177" s="183">
        <v>49041</v>
      </c>
      <c r="E177" s="204">
        <v>62574.400000000001</v>
      </c>
      <c r="F177" s="183">
        <v>86799</v>
      </c>
      <c r="G177" s="176" t="s">
        <v>236</v>
      </c>
      <c r="H177" s="176" t="s">
        <v>236</v>
      </c>
      <c r="I177" s="176" t="s">
        <v>236</v>
      </c>
      <c r="J177" s="176" t="s">
        <v>236</v>
      </c>
      <c r="K177" s="176"/>
    </row>
    <row r="178" spans="1:11" ht="24.95" customHeight="1" x14ac:dyDescent="0.25">
      <c r="A178" s="162" t="s">
        <v>30</v>
      </c>
      <c r="B178" s="163">
        <v>8020</v>
      </c>
      <c r="C178" s="206">
        <f t="shared" ref="C178:F178" si="49">SUM(C179:C181)</f>
        <v>46632.5</v>
      </c>
      <c r="D178" s="197">
        <f t="shared" si="49"/>
        <v>52049.2</v>
      </c>
      <c r="E178" s="206">
        <f t="shared" si="49"/>
        <v>68638.3</v>
      </c>
      <c r="F178" s="197">
        <f t="shared" si="49"/>
        <v>93289</v>
      </c>
      <c r="G178" s="176" t="s">
        <v>183</v>
      </c>
      <c r="H178" s="176" t="s">
        <v>236</v>
      </c>
      <c r="I178" s="176" t="s">
        <v>183</v>
      </c>
      <c r="J178" s="176" t="s">
        <v>183</v>
      </c>
      <c r="K178" s="176" t="s">
        <v>183</v>
      </c>
    </row>
    <row r="179" spans="1:11" ht="24.95" customHeight="1" x14ac:dyDescent="0.25">
      <c r="A179" s="167" t="s">
        <v>237</v>
      </c>
      <c r="B179" s="148">
        <v>8021</v>
      </c>
      <c r="C179" s="192">
        <v>413.1</v>
      </c>
      <c r="D179" s="181">
        <v>369.2</v>
      </c>
      <c r="E179" s="192">
        <v>418.4</v>
      </c>
      <c r="F179" s="189">
        <v>540</v>
      </c>
      <c r="G179" s="176" t="s">
        <v>236</v>
      </c>
      <c r="H179" s="176" t="s">
        <v>236</v>
      </c>
      <c r="I179" s="176" t="s">
        <v>236</v>
      </c>
      <c r="J179" s="176" t="s">
        <v>236</v>
      </c>
      <c r="K179" s="176"/>
    </row>
    <row r="180" spans="1:11" ht="24.95" customHeight="1" x14ac:dyDescent="0.25">
      <c r="A180" s="167" t="s">
        <v>239</v>
      </c>
      <c r="B180" s="148">
        <v>8022</v>
      </c>
      <c r="C180" s="192">
        <v>2430.1</v>
      </c>
      <c r="D180" s="181">
        <v>2639</v>
      </c>
      <c r="E180" s="204">
        <v>5645.5</v>
      </c>
      <c r="F180" s="189">
        <v>5950</v>
      </c>
      <c r="G180" s="176" t="s">
        <v>236</v>
      </c>
      <c r="H180" s="176" t="s">
        <v>236</v>
      </c>
      <c r="I180" s="176" t="s">
        <v>236</v>
      </c>
      <c r="J180" s="176" t="s">
        <v>236</v>
      </c>
      <c r="K180" s="176"/>
    </row>
    <row r="181" spans="1:11" ht="24.95" customHeight="1" x14ac:dyDescent="0.25">
      <c r="A181" s="167" t="s">
        <v>241</v>
      </c>
      <c r="B181" s="148">
        <v>8023</v>
      </c>
      <c r="C181" s="204">
        <v>43789.3</v>
      </c>
      <c r="D181" s="183">
        <v>49041</v>
      </c>
      <c r="E181" s="204">
        <v>62574.400000000001</v>
      </c>
      <c r="F181" s="183">
        <v>86799</v>
      </c>
      <c r="G181" s="176" t="s">
        <v>236</v>
      </c>
      <c r="H181" s="176" t="s">
        <v>236</v>
      </c>
      <c r="I181" s="176" t="s">
        <v>236</v>
      </c>
      <c r="J181" s="176" t="s">
        <v>236</v>
      </c>
      <c r="K181" s="176"/>
    </row>
    <row r="182" spans="1:11" s="120" customFormat="1" ht="60.75" x14ac:dyDescent="0.25">
      <c r="A182" s="178" t="s">
        <v>245</v>
      </c>
      <c r="B182" s="198" t="s">
        <v>246</v>
      </c>
      <c r="C182" s="207">
        <f t="shared" ref="C182:E185" si="50">(C178/C170)/12*1000</f>
        <v>6053.0244029075811</v>
      </c>
      <c r="D182" s="207">
        <f>(D178/D170)/12*1000</f>
        <v>6756.1266874350986</v>
      </c>
      <c r="E182" s="207">
        <f t="shared" ref="E182" si="51">(E178/E170)/12*1000</f>
        <v>9036.1111111111113</v>
      </c>
      <c r="F182" s="208">
        <f>(F178/F170)/12*1000</f>
        <v>12204.212454212455</v>
      </c>
      <c r="G182" s="201" t="s">
        <v>183</v>
      </c>
      <c r="H182" s="201" t="s">
        <v>236</v>
      </c>
      <c r="I182" s="201" t="s">
        <v>183</v>
      </c>
      <c r="J182" s="201" t="s">
        <v>183</v>
      </c>
      <c r="K182" s="201" t="s">
        <v>183</v>
      </c>
    </row>
    <row r="183" spans="1:11" ht="24.95" customHeight="1" x14ac:dyDescent="0.25">
      <c r="A183" s="167" t="s">
        <v>237</v>
      </c>
      <c r="B183" s="148">
        <v>8031</v>
      </c>
      <c r="C183" s="176">
        <f t="shared" si="50"/>
        <v>34425.000000000007</v>
      </c>
      <c r="D183" s="176">
        <f t="shared" si="50"/>
        <v>30766.666666666664</v>
      </c>
      <c r="E183" s="176">
        <f t="shared" si="50"/>
        <v>34866.666666666664</v>
      </c>
      <c r="F183" s="176">
        <f>(F179/F171)/12*1000</f>
        <v>45000</v>
      </c>
      <c r="G183" s="176" t="s">
        <v>183</v>
      </c>
      <c r="H183" s="176" t="s">
        <v>236</v>
      </c>
      <c r="I183" s="176" t="s">
        <v>183</v>
      </c>
      <c r="J183" s="176" t="s">
        <v>183</v>
      </c>
      <c r="K183" s="176" t="s">
        <v>183</v>
      </c>
    </row>
    <row r="184" spans="1:11" ht="24.95" customHeight="1" x14ac:dyDescent="0.25">
      <c r="A184" s="167" t="s">
        <v>239</v>
      </c>
      <c r="B184" s="148">
        <v>8032</v>
      </c>
      <c r="C184" s="176">
        <f t="shared" si="50"/>
        <v>8100.333333333333</v>
      </c>
      <c r="D184" s="176">
        <f t="shared" si="50"/>
        <v>8796.6666666666661</v>
      </c>
      <c r="E184" s="176">
        <f t="shared" si="50"/>
        <v>18094.551282051281</v>
      </c>
      <c r="F184" s="176">
        <f>(F180/F172)/12*1000</f>
        <v>18364.1975308642</v>
      </c>
      <c r="G184" s="176" t="s">
        <v>183</v>
      </c>
      <c r="H184" s="176" t="s">
        <v>236</v>
      </c>
      <c r="I184" s="176" t="s">
        <v>183</v>
      </c>
      <c r="J184" s="176" t="s">
        <v>183</v>
      </c>
      <c r="K184" s="176" t="s">
        <v>183</v>
      </c>
    </row>
    <row r="185" spans="1:11" ht="24.95" customHeight="1" x14ac:dyDescent="0.25">
      <c r="A185" s="167" t="s">
        <v>241</v>
      </c>
      <c r="B185" s="148">
        <v>8033</v>
      </c>
      <c r="C185" s="176">
        <f t="shared" si="50"/>
        <v>5923.8771645021652</v>
      </c>
      <c r="D185" s="176">
        <f t="shared" si="50"/>
        <v>6634.3344155844161</v>
      </c>
      <c r="E185" s="176">
        <f t="shared" si="50"/>
        <v>8604.8404840484036</v>
      </c>
      <c r="F185" s="176">
        <f>(F181/F173)/12*1000</f>
        <v>11877.257799671592</v>
      </c>
      <c r="G185" s="176" t="s">
        <v>183</v>
      </c>
      <c r="H185" s="176" t="s">
        <v>236</v>
      </c>
      <c r="I185" s="176" t="s">
        <v>183</v>
      </c>
      <c r="J185" s="176" t="s">
        <v>183</v>
      </c>
      <c r="K185" s="176" t="s">
        <v>183</v>
      </c>
    </row>
    <row r="186" spans="1:11" s="120" customFormat="1" ht="186.75" customHeight="1" x14ac:dyDescent="0.3">
      <c r="A186" s="214" t="s">
        <v>40</v>
      </c>
      <c r="B186" s="6"/>
      <c r="C186" s="411" t="s">
        <v>251</v>
      </c>
      <c r="D186" s="412"/>
      <c r="E186" s="412"/>
      <c r="F186" s="412"/>
      <c r="G186" s="413" t="s">
        <v>41</v>
      </c>
      <c r="H186" s="413"/>
      <c r="I186" s="215"/>
      <c r="J186" s="215"/>
      <c r="K186" s="215"/>
    </row>
    <row r="187" spans="1:11" s="120" customFormat="1" x14ac:dyDescent="0.25">
      <c r="A187" s="120" t="s">
        <v>252</v>
      </c>
      <c r="B187" s="7"/>
      <c r="C187" s="389" t="s">
        <v>253</v>
      </c>
      <c r="D187" s="389"/>
      <c r="E187" s="389"/>
      <c r="F187" s="389"/>
      <c r="G187" s="414" t="s">
        <v>578</v>
      </c>
      <c r="H187" s="414"/>
      <c r="I187" s="12"/>
      <c r="J187" s="12"/>
      <c r="K187" s="12"/>
    </row>
    <row r="188" spans="1:11" s="120" customFormat="1" x14ac:dyDescent="0.25">
      <c r="A188" s="97"/>
      <c r="F188" s="7"/>
      <c r="G188" s="7"/>
      <c r="H188" s="7"/>
      <c r="I188" s="7"/>
      <c r="J188" s="7"/>
      <c r="K188" s="7"/>
    </row>
    <row r="189" spans="1:11" s="120" customFormat="1" x14ac:dyDescent="0.25">
      <c r="A189" s="97"/>
      <c r="F189" s="7"/>
      <c r="G189" s="7"/>
      <c r="H189" s="7"/>
      <c r="I189" s="7"/>
      <c r="J189" s="7"/>
      <c r="K189" s="7"/>
    </row>
    <row r="190" spans="1:11" s="120" customFormat="1" x14ac:dyDescent="0.25">
      <c r="A190" s="97"/>
      <c r="F190" s="7"/>
      <c r="G190" s="7"/>
      <c r="H190" s="7"/>
      <c r="I190" s="7"/>
      <c r="J190" s="7"/>
      <c r="K190" s="7"/>
    </row>
    <row r="191" spans="1:11" s="120" customFormat="1" x14ac:dyDescent="0.25">
      <c r="A191" s="97"/>
      <c r="F191" s="7"/>
      <c r="G191" s="7"/>
      <c r="H191" s="7"/>
      <c r="I191" s="7"/>
      <c r="J191" s="7"/>
      <c r="K191" s="7"/>
    </row>
    <row r="192" spans="1:11" s="120" customFormat="1" x14ac:dyDescent="0.25">
      <c r="A192" s="97"/>
      <c r="F192" s="7"/>
      <c r="G192" s="7"/>
      <c r="H192" s="7"/>
      <c r="I192" s="7"/>
      <c r="J192" s="7"/>
      <c r="K192" s="7"/>
    </row>
    <row r="193" spans="1:11" s="120" customFormat="1" x14ac:dyDescent="0.25">
      <c r="A193" s="97"/>
      <c r="F193" s="7"/>
      <c r="G193" s="7"/>
      <c r="H193" s="7"/>
      <c r="I193" s="7"/>
      <c r="J193" s="7"/>
      <c r="K193" s="7"/>
    </row>
    <row r="194" spans="1:11" s="120" customFormat="1" x14ac:dyDescent="0.25">
      <c r="A194" s="97"/>
      <c r="F194" s="7"/>
      <c r="G194" s="7"/>
      <c r="H194" s="7"/>
      <c r="I194" s="7"/>
      <c r="J194" s="7"/>
      <c r="K194" s="7"/>
    </row>
    <row r="195" spans="1:11" s="120" customFormat="1" x14ac:dyDescent="0.25">
      <c r="A195" s="97"/>
      <c r="F195" s="7"/>
      <c r="G195" s="7"/>
      <c r="H195" s="7"/>
      <c r="I195" s="7"/>
      <c r="J195" s="7"/>
      <c r="K195" s="7"/>
    </row>
    <row r="196" spans="1:11" s="120" customFormat="1" x14ac:dyDescent="0.25">
      <c r="A196" s="97"/>
      <c r="F196" s="7"/>
      <c r="G196" s="7"/>
      <c r="H196" s="7"/>
      <c r="I196" s="7"/>
      <c r="J196" s="7"/>
      <c r="K196" s="7"/>
    </row>
    <row r="197" spans="1:11" s="120" customFormat="1" x14ac:dyDescent="0.25">
      <c r="A197" s="97"/>
      <c r="F197" s="7"/>
      <c r="G197" s="7"/>
      <c r="H197" s="7"/>
      <c r="I197" s="7"/>
      <c r="J197" s="7"/>
      <c r="K197" s="7"/>
    </row>
    <row r="198" spans="1:11" s="120" customFormat="1" x14ac:dyDescent="0.25">
      <c r="A198" s="97"/>
      <c r="F198" s="7"/>
      <c r="G198" s="7"/>
      <c r="H198" s="7"/>
      <c r="I198" s="7"/>
      <c r="J198" s="7"/>
      <c r="K198" s="7"/>
    </row>
    <row r="199" spans="1:11" s="120" customFormat="1" x14ac:dyDescent="0.25">
      <c r="A199" s="97"/>
      <c r="F199" s="7"/>
      <c r="G199" s="7"/>
      <c r="H199" s="7"/>
      <c r="I199" s="7"/>
      <c r="J199" s="7"/>
      <c r="K199" s="7"/>
    </row>
    <row r="200" spans="1:11" s="120" customFormat="1" x14ac:dyDescent="0.25">
      <c r="A200" s="97"/>
      <c r="F200" s="7"/>
      <c r="G200" s="7"/>
      <c r="H200" s="7"/>
      <c r="I200" s="7"/>
      <c r="J200" s="7"/>
      <c r="K200" s="7"/>
    </row>
    <row r="201" spans="1:11" s="120" customFormat="1" x14ac:dyDescent="0.25">
      <c r="A201" s="97"/>
      <c r="F201" s="7"/>
      <c r="G201" s="7"/>
      <c r="H201" s="7"/>
      <c r="I201" s="7"/>
      <c r="J201" s="7"/>
      <c r="K201" s="7"/>
    </row>
    <row r="202" spans="1:11" s="120" customFormat="1" x14ac:dyDescent="0.25">
      <c r="A202" s="97"/>
      <c r="F202" s="7"/>
      <c r="G202" s="7"/>
      <c r="H202" s="7"/>
      <c r="I202" s="7"/>
      <c r="J202" s="7"/>
      <c r="K202" s="7"/>
    </row>
    <row r="203" spans="1:11" s="120" customFormat="1" x14ac:dyDescent="0.25">
      <c r="A203" s="97"/>
      <c r="F203" s="7"/>
      <c r="G203" s="7"/>
      <c r="H203" s="7"/>
      <c r="I203" s="7"/>
      <c r="J203" s="7"/>
      <c r="K203" s="7"/>
    </row>
    <row r="204" spans="1:11" s="120" customFormat="1" x14ac:dyDescent="0.25">
      <c r="A204" s="97"/>
      <c r="F204" s="7"/>
      <c r="G204" s="7"/>
      <c r="H204" s="7"/>
      <c r="I204" s="7"/>
      <c r="J204" s="7"/>
      <c r="K204" s="7"/>
    </row>
    <row r="205" spans="1:11" s="120" customFormat="1" x14ac:dyDescent="0.25">
      <c r="A205" s="97"/>
      <c r="F205" s="7"/>
      <c r="G205" s="7"/>
      <c r="H205" s="7"/>
      <c r="I205" s="7"/>
      <c r="J205" s="7"/>
      <c r="K205" s="7"/>
    </row>
    <row r="206" spans="1:11" s="120" customFormat="1" x14ac:dyDescent="0.25">
      <c r="A206" s="97"/>
      <c r="F206" s="7"/>
      <c r="G206" s="7"/>
      <c r="H206" s="7"/>
      <c r="I206" s="7"/>
      <c r="J206" s="7"/>
      <c r="K206" s="7"/>
    </row>
    <row r="207" spans="1:11" s="120" customFormat="1" x14ac:dyDescent="0.25">
      <c r="A207" s="97"/>
      <c r="F207" s="7"/>
      <c r="G207" s="7"/>
      <c r="H207" s="7"/>
      <c r="I207" s="7"/>
      <c r="J207" s="7"/>
      <c r="K207" s="7"/>
    </row>
    <row r="208" spans="1:11" s="120" customFormat="1" x14ac:dyDescent="0.25">
      <c r="A208" s="97"/>
      <c r="F208" s="7"/>
      <c r="G208" s="7"/>
      <c r="H208" s="7"/>
      <c r="I208" s="7"/>
      <c r="J208" s="7"/>
      <c r="K208" s="7"/>
    </row>
    <row r="209" spans="1:11" s="120" customFormat="1" x14ac:dyDescent="0.25">
      <c r="A209" s="97"/>
      <c r="F209" s="7"/>
      <c r="G209" s="7"/>
      <c r="H209" s="7"/>
      <c r="I209" s="7"/>
      <c r="J209" s="7"/>
      <c r="K209" s="7"/>
    </row>
    <row r="210" spans="1:11" s="120" customFormat="1" x14ac:dyDescent="0.25">
      <c r="A210" s="97"/>
      <c r="F210" s="7"/>
      <c r="G210" s="7"/>
      <c r="H210" s="7"/>
      <c r="I210" s="7"/>
      <c r="J210" s="7"/>
      <c r="K210" s="7"/>
    </row>
    <row r="211" spans="1:11" s="120" customFormat="1" x14ac:dyDescent="0.25">
      <c r="A211" s="97"/>
      <c r="F211" s="7"/>
      <c r="G211" s="7"/>
      <c r="H211" s="7"/>
      <c r="I211" s="7"/>
      <c r="J211" s="7"/>
      <c r="K211" s="7"/>
    </row>
    <row r="212" spans="1:11" s="120" customFormat="1" x14ac:dyDescent="0.25">
      <c r="A212" s="97"/>
      <c r="F212" s="7"/>
      <c r="G212" s="7"/>
      <c r="H212" s="7"/>
      <c r="I212" s="7"/>
      <c r="J212" s="7"/>
      <c r="K212" s="7"/>
    </row>
    <row r="213" spans="1:11" s="120" customFormat="1" x14ac:dyDescent="0.25">
      <c r="A213" s="97"/>
      <c r="F213" s="7"/>
      <c r="G213" s="7"/>
      <c r="H213" s="7"/>
      <c r="I213" s="7"/>
      <c r="J213" s="7"/>
      <c r="K213" s="7"/>
    </row>
    <row r="214" spans="1:11" s="120" customFormat="1" x14ac:dyDescent="0.25">
      <c r="A214" s="97"/>
      <c r="F214" s="7"/>
      <c r="G214" s="7"/>
      <c r="H214" s="7"/>
      <c r="I214" s="7"/>
      <c r="J214" s="7"/>
      <c r="K214" s="7"/>
    </row>
    <row r="215" spans="1:11" s="120" customFormat="1" x14ac:dyDescent="0.25">
      <c r="A215" s="97"/>
      <c r="F215" s="7"/>
      <c r="G215" s="7"/>
      <c r="H215" s="7"/>
      <c r="I215" s="7"/>
      <c r="J215" s="7"/>
      <c r="K215" s="7"/>
    </row>
    <row r="216" spans="1:11" s="120" customFormat="1" x14ac:dyDescent="0.25">
      <c r="A216" s="97"/>
      <c r="F216" s="7"/>
      <c r="G216" s="7"/>
      <c r="H216" s="7"/>
      <c r="I216" s="7"/>
      <c r="J216" s="7"/>
      <c r="K216" s="7"/>
    </row>
    <row r="217" spans="1:11" s="120" customFormat="1" x14ac:dyDescent="0.25">
      <c r="A217" s="97"/>
      <c r="F217" s="7"/>
      <c r="G217" s="7"/>
      <c r="H217" s="7"/>
      <c r="I217" s="7"/>
      <c r="J217" s="7"/>
      <c r="K217" s="7"/>
    </row>
    <row r="218" spans="1:11" s="120" customFormat="1" x14ac:dyDescent="0.25">
      <c r="A218" s="97"/>
      <c r="F218" s="7"/>
      <c r="G218" s="7"/>
      <c r="H218" s="7"/>
      <c r="I218" s="7"/>
      <c r="J218" s="7"/>
      <c r="K218" s="7"/>
    </row>
    <row r="219" spans="1:11" s="120" customFormat="1" x14ac:dyDescent="0.25">
      <c r="A219" s="97"/>
      <c r="F219" s="7"/>
      <c r="G219" s="7"/>
      <c r="H219" s="7"/>
      <c r="I219" s="7"/>
      <c r="J219" s="7"/>
      <c r="K219" s="7"/>
    </row>
    <row r="220" spans="1:11" s="120" customFormat="1" x14ac:dyDescent="0.25">
      <c r="A220" s="97"/>
      <c r="F220" s="7"/>
      <c r="G220" s="7"/>
      <c r="H220" s="7"/>
      <c r="I220" s="7"/>
      <c r="J220" s="7"/>
      <c r="K220" s="7"/>
    </row>
    <row r="221" spans="1:11" s="120" customFormat="1" x14ac:dyDescent="0.25">
      <c r="A221" s="97"/>
      <c r="F221" s="7"/>
      <c r="G221" s="7"/>
      <c r="H221" s="7"/>
      <c r="I221" s="7"/>
      <c r="J221" s="7"/>
      <c r="K221" s="7"/>
    </row>
    <row r="222" spans="1:11" s="120" customFormat="1" x14ac:dyDescent="0.25">
      <c r="A222" s="97"/>
      <c r="F222" s="7"/>
      <c r="G222" s="7"/>
      <c r="H222" s="7"/>
      <c r="I222" s="7"/>
      <c r="J222" s="7"/>
      <c r="K222" s="7"/>
    </row>
    <row r="223" spans="1:11" s="120" customFormat="1" x14ac:dyDescent="0.25">
      <c r="A223" s="97"/>
      <c r="F223" s="7"/>
      <c r="G223" s="7"/>
      <c r="H223" s="7"/>
      <c r="I223" s="7"/>
      <c r="J223" s="7"/>
      <c r="K223" s="7"/>
    </row>
    <row r="224" spans="1:11" s="120" customFormat="1" x14ac:dyDescent="0.25">
      <c r="A224" s="97"/>
      <c r="F224" s="7"/>
      <c r="G224" s="7"/>
      <c r="H224" s="7"/>
      <c r="I224" s="7"/>
      <c r="J224" s="7"/>
      <c r="K224" s="7"/>
    </row>
    <row r="225" spans="1:11" s="120" customFormat="1" x14ac:dyDescent="0.25">
      <c r="A225" s="97"/>
      <c r="F225" s="7"/>
      <c r="G225" s="7"/>
      <c r="H225" s="7"/>
      <c r="I225" s="7"/>
      <c r="J225" s="7"/>
      <c r="K225" s="7"/>
    </row>
    <row r="226" spans="1:11" s="120" customFormat="1" x14ac:dyDescent="0.25">
      <c r="A226" s="97"/>
      <c r="F226" s="7"/>
      <c r="G226" s="7"/>
      <c r="H226" s="7"/>
      <c r="I226" s="7"/>
      <c r="J226" s="7"/>
      <c r="K226" s="7"/>
    </row>
    <row r="227" spans="1:11" s="120" customFormat="1" x14ac:dyDescent="0.25">
      <c r="A227" s="97"/>
      <c r="F227" s="7"/>
      <c r="G227" s="7"/>
      <c r="H227" s="7"/>
      <c r="I227" s="7"/>
      <c r="J227" s="7"/>
      <c r="K227" s="7"/>
    </row>
    <row r="228" spans="1:11" s="120" customFormat="1" x14ac:dyDescent="0.25">
      <c r="A228" s="97"/>
      <c r="F228" s="7"/>
      <c r="G228" s="7"/>
      <c r="H228" s="7"/>
      <c r="I228" s="7"/>
      <c r="J228" s="7"/>
      <c r="K228" s="7"/>
    </row>
    <row r="229" spans="1:11" s="120" customFormat="1" x14ac:dyDescent="0.25">
      <c r="A229" s="97"/>
      <c r="F229" s="7"/>
      <c r="G229" s="7"/>
      <c r="H229" s="7"/>
      <c r="I229" s="7"/>
      <c r="J229" s="7"/>
      <c r="K229" s="7"/>
    </row>
    <row r="230" spans="1:11" s="120" customFormat="1" x14ac:dyDescent="0.25">
      <c r="A230" s="97"/>
      <c r="F230" s="7"/>
      <c r="G230" s="7"/>
      <c r="H230" s="7"/>
      <c r="I230" s="7"/>
      <c r="J230" s="7"/>
      <c r="K230" s="7"/>
    </row>
    <row r="231" spans="1:11" s="120" customFormat="1" x14ac:dyDescent="0.25">
      <c r="A231" s="97"/>
      <c r="F231" s="7"/>
      <c r="G231" s="7"/>
      <c r="H231" s="7"/>
      <c r="I231" s="7"/>
      <c r="J231" s="7"/>
      <c r="K231" s="7"/>
    </row>
    <row r="232" spans="1:11" s="120" customFormat="1" x14ac:dyDescent="0.25">
      <c r="A232" s="97"/>
      <c r="F232" s="7"/>
      <c r="G232" s="7"/>
      <c r="H232" s="7"/>
      <c r="I232" s="7"/>
      <c r="J232" s="7"/>
      <c r="K232" s="7"/>
    </row>
    <row r="233" spans="1:11" s="120" customFormat="1" x14ac:dyDescent="0.25">
      <c r="A233" s="97"/>
      <c r="F233" s="7"/>
      <c r="G233" s="7"/>
      <c r="H233" s="7"/>
      <c r="I233" s="7"/>
      <c r="J233" s="7"/>
      <c r="K233" s="7"/>
    </row>
    <row r="234" spans="1:11" s="120" customFormat="1" x14ac:dyDescent="0.25">
      <c r="A234" s="97"/>
      <c r="F234" s="7"/>
      <c r="G234" s="7"/>
      <c r="H234" s="7"/>
      <c r="I234" s="7"/>
      <c r="J234" s="7"/>
      <c r="K234" s="7"/>
    </row>
    <row r="235" spans="1:11" s="120" customFormat="1" x14ac:dyDescent="0.25">
      <c r="A235" s="97"/>
      <c r="F235" s="7"/>
      <c r="G235" s="7"/>
      <c r="H235" s="7"/>
      <c r="I235" s="7"/>
      <c r="J235" s="7"/>
      <c r="K235" s="7"/>
    </row>
    <row r="236" spans="1:11" s="120" customFormat="1" x14ac:dyDescent="0.25">
      <c r="A236" s="97"/>
      <c r="F236" s="7"/>
      <c r="G236" s="7"/>
      <c r="H236" s="7"/>
      <c r="I236" s="7"/>
      <c r="J236" s="7"/>
      <c r="K236" s="7"/>
    </row>
    <row r="237" spans="1:11" s="120" customFormat="1" x14ac:dyDescent="0.25">
      <c r="A237" s="97"/>
      <c r="F237" s="7"/>
      <c r="G237" s="7"/>
      <c r="H237" s="7"/>
      <c r="I237" s="7"/>
      <c r="J237" s="7"/>
      <c r="K237" s="7"/>
    </row>
    <row r="238" spans="1:11" s="120" customFormat="1" x14ac:dyDescent="0.25">
      <c r="A238" s="97"/>
      <c r="F238" s="7"/>
      <c r="G238" s="7"/>
      <c r="H238" s="7"/>
      <c r="I238" s="7"/>
      <c r="J238" s="7"/>
      <c r="K238" s="7"/>
    </row>
    <row r="239" spans="1:11" s="120" customFormat="1" x14ac:dyDescent="0.25">
      <c r="A239" s="97"/>
      <c r="F239" s="7"/>
      <c r="G239" s="7"/>
      <c r="H239" s="7"/>
      <c r="I239" s="7"/>
      <c r="J239" s="7"/>
      <c r="K239" s="7"/>
    </row>
    <row r="240" spans="1:11" s="120" customFormat="1" x14ac:dyDescent="0.25">
      <c r="A240" s="97"/>
      <c r="F240" s="7"/>
      <c r="G240" s="7"/>
      <c r="H240" s="7"/>
      <c r="I240" s="7"/>
      <c r="J240" s="7"/>
      <c r="K240" s="7"/>
    </row>
    <row r="241" spans="1:11" s="120" customFormat="1" x14ac:dyDescent="0.25">
      <c r="A241" s="97"/>
      <c r="F241" s="7"/>
      <c r="G241" s="7"/>
      <c r="H241" s="7"/>
      <c r="I241" s="7"/>
      <c r="J241" s="7"/>
      <c r="K241" s="7"/>
    </row>
    <row r="242" spans="1:11" s="120" customFormat="1" x14ac:dyDescent="0.25">
      <c r="A242" s="97"/>
      <c r="F242" s="7"/>
      <c r="G242" s="7"/>
      <c r="H242" s="7"/>
      <c r="I242" s="7"/>
      <c r="J242" s="7"/>
      <c r="K242" s="7"/>
    </row>
    <row r="243" spans="1:11" s="120" customFormat="1" x14ac:dyDescent="0.25">
      <c r="A243" s="97"/>
      <c r="F243" s="7"/>
      <c r="G243" s="7"/>
      <c r="H243" s="7"/>
      <c r="I243" s="7"/>
      <c r="J243" s="7"/>
      <c r="K243" s="7"/>
    </row>
    <row r="244" spans="1:11" s="120" customFormat="1" x14ac:dyDescent="0.25">
      <c r="A244" s="97"/>
      <c r="F244" s="7"/>
      <c r="G244" s="7"/>
      <c r="H244" s="7"/>
      <c r="I244" s="7"/>
      <c r="J244" s="7"/>
      <c r="K244" s="7"/>
    </row>
    <row r="245" spans="1:11" s="120" customFormat="1" x14ac:dyDescent="0.25">
      <c r="A245" s="97"/>
      <c r="F245" s="7"/>
      <c r="G245" s="7"/>
      <c r="H245" s="7"/>
      <c r="I245" s="7"/>
      <c r="J245" s="7"/>
      <c r="K245" s="7"/>
    </row>
    <row r="246" spans="1:11" s="120" customFormat="1" x14ac:dyDescent="0.25">
      <c r="A246" s="97"/>
      <c r="F246" s="7"/>
      <c r="G246" s="7"/>
      <c r="H246" s="7"/>
      <c r="I246" s="7"/>
      <c r="J246" s="7"/>
      <c r="K246" s="7"/>
    </row>
    <row r="247" spans="1:11" s="120" customFormat="1" x14ac:dyDescent="0.25">
      <c r="A247" s="97"/>
      <c r="F247" s="7"/>
      <c r="G247" s="7"/>
      <c r="H247" s="7"/>
      <c r="I247" s="7"/>
      <c r="J247" s="7"/>
      <c r="K247" s="7"/>
    </row>
    <row r="248" spans="1:11" s="120" customFormat="1" x14ac:dyDescent="0.25">
      <c r="A248" s="97"/>
      <c r="F248" s="7"/>
      <c r="G248" s="7"/>
      <c r="H248" s="7"/>
      <c r="I248" s="7"/>
      <c r="J248" s="7"/>
      <c r="K248" s="7"/>
    </row>
    <row r="249" spans="1:11" s="120" customFormat="1" x14ac:dyDescent="0.25">
      <c r="A249" s="97"/>
      <c r="F249" s="7"/>
      <c r="G249" s="7"/>
      <c r="H249" s="7"/>
      <c r="I249" s="7"/>
      <c r="J249" s="7"/>
      <c r="K249" s="7"/>
    </row>
    <row r="250" spans="1:11" s="120" customFormat="1" x14ac:dyDescent="0.25">
      <c r="A250" s="97"/>
      <c r="F250" s="7"/>
      <c r="G250" s="7"/>
      <c r="H250" s="7"/>
      <c r="I250" s="7"/>
      <c r="J250" s="7"/>
      <c r="K250" s="7"/>
    </row>
    <row r="251" spans="1:11" s="120" customFormat="1" x14ac:dyDescent="0.25">
      <c r="A251" s="97"/>
      <c r="F251" s="7"/>
      <c r="G251" s="7"/>
      <c r="H251" s="7"/>
      <c r="I251" s="7"/>
      <c r="J251" s="7"/>
      <c r="K251" s="7"/>
    </row>
    <row r="252" spans="1:11" s="120" customFormat="1" x14ac:dyDescent="0.25">
      <c r="A252" s="97"/>
      <c r="F252" s="7"/>
      <c r="G252" s="7"/>
      <c r="H252" s="7"/>
      <c r="I252" s="7"/>
      <c r="J252" s="7"/>
      <c r="K252" s="7"/>
    </row>
    <row r="253" spans="1:11" s="120" customFormat="1" x14ac:dyDescent="0.25">
      <c r="A253" s="97"/>
      <c r="F253" s="7"/>
      <c r="G253" s="7"/>
      <c r="H253" s="7"/>
      <c r="I253" s="7"/>
      <c r="J253" s="7"/>
      <c r="K253" s="7"/>
    </row>
    <row r="254" spans="1:11" s="120" customFormat="1" x14ac:dyDescent="0.25">
      <c r="A254" s="97"/>
      <c r="F254" s="7"/>
      <c r="G254" s="7"/>
      <c r="H254" s="7"/>
      <c r="I254" s="7"/>
      <c r="J254" s="7"/>
      <c r="K254" s="7"/>
    </row>
    <row r="255" spans="1:11" s="120" customFormat="1" x14ac:dyDescent="0.25">
      <c r="A255" s="97"/>
      <c r="F255" s="7"/>
      <c r="G255" s="7"/>
      <c r="H255" s="7"/>
      <c r="I255" s="7"/>
      <c r="J255" s="7"/>
      <c r="K255" s="7"/>
    </row>
    <row r="256" spans="1:11" s="120" customFormat="1" x14ac:dyDescent="0.25">
      <c r="A256" s="97"/>
      <c r="F256" s="7"/>
      <c r="G256" s="7"/>
      <c r="H256" s="7"/>
      <c r="I256" s="7"/>
      <c r="J256" s="7"/>
      <c r="K256" s="7"/>
    </row>
    <row r="257" spans="1:11" s="120" customFormat="1" x14ac:dyDescent="0.25">
      <c r="A257" s="97"/>
      <c r="F257" s="7"/>
      <c r="G257" s="7"/>
      <c r="H257" s="7"/>
      <c r="I257" s="7"/>
      <c r="J257" s="7"/>
      <c r="K257" s="7"/>
    </row>
    <row r="258" spans="1:11" s="120" customFormat="1" x14ac:dyDescent="0.25">
      <c r="A258" s="97"/>
      <c r="F258" s="7"/>
      <c r="G258" s="7"/>
      <c r="H258" s="7"/>
      <c r="I258" s="7"/>
      <c r="J258" s="7"/>
      <c r="K258" s="7"/>
    </row>
    <row r="259" spans="1:11" s="120" customFormat="1" x14ac:dyDescent="0.25">
      <c r="A259" s="97"/>
      <c r="F259" s="7"/>
      <c r="G259" s="7"/>
      <c r="H259" s="7"/>
      <c r="I259" s="7"/>
      <c r="J259" s="7"/>
      <c r="K259" s="7"/>
    </row>
    <row r="260" spans="1:11" s="120" customFormat="1" x14ac:dyDescent="0.25">
      <c r="A260" s="97"/>
      <c r="F260" s="7"/>
      <c r="G260" s="7"/>
      <c r="H260" s="7"/>
      <c r="I260" s="7"/>
      <c r="J260" s="7"/>
      <c r="K260" s="7"/>
    </row>
    <row r="261" spans="1:11" s="120" customFormat="1" x14ac:dyDescent="0.25">
      <c r="A261" s="97"/>
      <c r="F261" s="7"/>
      <c r="G261" s="7"/>
      <c r="H261" s="7"/>
      <c r="I261" s="7"/>
      <c r="J261" s="7"/>
      <c r="K261" s="7"/>
    </row>
    <row r="262" spans="1:11" s="120" customFormat="1" x14ac:dyDescent="0.25">
      <c r="A262" s="97"/>
      <c r="F262" s="7"/>
      <c r="G262" s="7"/>
      <c r="H262" s="7"/>
      <c r="I262" s="7"/>
      <c r="J262" s="7"/>
      <c r="K262" s="7"/>
    </row>
    <row r="263" spans="1:11" s="120" customFormat="1" x14ac:dyDescent="0.25">
      <c r="A263" s="97"/>
      <c r="F263" s="7"/>
      <c r="G263" s="7"/>
      <c r="H263" s="7"/>
      <c r="I263" s="7"/>
      <c r="J263" s="7"/>
      <c r="K263" s="7"/>
    </row>
    <row r="264" spans="1:11" s="120" customFormat="1" x14ac:dyDescent="0.25">
      <c r="A264" s="97"/>
      <c r="F264" s="7"/>
      <c r="G264" s="7"/>
      <c r="H264" s="7"/>
      <c r="I264" s="7"/>
      <c r="J264" s="7"/>
      <c r="K264" s="7"/>
    </row>
    <row r="265" spans="1:11" s="120" customFormat="1" x14ac:dyDescent="0.25">
      <c r="A265" s="97"/>
      <c r="F265" s="7"/>
      <c r="G265" s="7"/>
      <c r="H265" s="7"/>
      <c r="I265" s="7"/>
      <c r="J265" s="7"/>
      <c r="K265" s="7"/>
    </row>
    <row r="266" spans="1:11" s="120" customFormat="1" x14ac:dyDescent="0.25">
      <c r="A266" s="97"/>
      <c r="F266" s="7"/>
      <c r="G266" s="7"/>
      <c r="H266" s="7"/>
      <c r="I266" s="7"/>
      <c r="J266" s="7"/>
      <c r="K266" s="7"/>
    </row>
    <row r="267" spans="1:11" s="120" customFormat="1" x14ac:dyDescent="0.25">
      <c r="A267" s="97"/>
      <c r="F267" s="7"/>
      <c r="G267" s="7"/>
      <c r="H267" s="7"/>
      <c r="I267" s="7"/>
      <c r="J267" s="7"/>
      <c r="K267" s="7"/>
    </row>
    <row r="268" spans="1:11" s="120" customFormat="1" x14ac:dyDescent="0.25">
      <c r="A268" s="97"/>
      <c r="F268" s="7"/>
      <c r="G268" s="7"/>
      <c r="H268" s="7"/>
      <c r="I268" s="7"/>
      <c r="J268" s="7"/>
      <c r="K268" s="7"/>
    </row>
    <row r="269" spans="1:11" s="120" customFormat="1" x14ac:dyDescent="0.25">
      <c r="A269" s="97"/>
      <c r="F269" s="7"/>
      <c r="G269" s="7"/>
      <c r="H269" s="7"/>
      <c r="I269" s="7"/>
      <c r="J269" s="7"/>
      <c r="K269" s="7"/>
    </row>
    <row r="270" spans="1:11" s="120" customFormat="1" x14ac:dyDescent="0.25">
      <c r="A270" s="97"/>
      <c r="F270" s="7"/>
      <c r="G270" s="7"/>
      <c r="H270" s="7"/>
      <c r="I270" s="7"/>
      <c r="J270" s="7"/>
      <c r="K270" s="7"/>
    </row>
    <row r="271" spans="1:11" s="120" customFormat="1" x14ac:dyDescent="0.25">
      <c r="A271" s="97"/>
      <c r="F271" s="7"/>
      <c r="G271" s="7"/>
      <c r="H271" s="7"/>
      <c r="I271" s="7"/>
      <c r="J271" s="7"/>
      <c r="K271" s="7"/>
    </row>
    <row r="272" spans="1:11" s="120" customFormat="1" x14ac:dyDescent="0.25">
      <c r="A272" s="97"/>
      <c r="F272" s="7"/>
      <c r="G272" s="7"/>
      <c r="H272" s="7"/>
      <c r="I272" s="7"/>
      <c r="J272" s="7"/>
      <c r="K272" s="7"/>
    </row>
    <row r="273" spans="1:11" s="120" customFormat="1" x14ac:dyDescent="0.25">
      <c r="A273" s="97"/>
      <c r="F273" s="7"/>
      <c r="G273" s="7"/>
      <c r="H273" s="7"/>
      <c r="I273" s="7"/>
      <c r="J273" s="7"/>
      <c r="K273" s="7"/>
    </row>
    <row r="274" spans="1:11" s="120" customFormat="1" x14ac:dyDescent="0.25">
      <c r="A274" s="97"/>
      <c r="F274" s="7"/>
      <c r="G274" s="7"/>
      <c r="H274" s="7"/>
      <c r="I274" s="7"/>
      <c r="J274" s="7"/>
      <c r="K274" s="7"/>
    </row>
    <row r="275" spans="1:11" s="120" customFormat="1" x14ac:dyDescent="0.25">
      <c r="A275" s="97"/>
      <c r="F275" s="7"/>
      <c r="G275" s="7"/>
      <c r="H275" s="7"/>
      <c r="I275" s="7"/>
      <c r="J275" s="7"/>
      <c r="K275" s="7"/>
    </row>
    <row r="276" spans="1:11" s="120" customFormat="1" x14ac:dyDescent="0.25">
      <c r="A276" s="97"/>
      <c r="F276" s="7"/>
      <c r="G276" s="7"/>
      <c r="H276" s="7"/>
      <c r="I276" s="7"/>
      <c r="J276" s="7"/>
      <c r="K276" s="7"/>
    </row>
    <row r="277" spans="1:11" s="120" customFormat="1" x14ac:dyDescent="0.25">
      <c r="A277" s="97"/>
      <c r="F277" s="7"/>
      <c r="G277" s="7"/>
      <c r="H277" s="7"/>
      <c r="I277" s="7"/>
      <c r="J277" s="7"/>
      <c r="K277" s="7"/>
    </row>
    <row r="278" spans="1:11" s="120" customFormat="1" x14ac:dyDescent="0.25">
      <c r="A278" s="97"/>
      <c r="F278" s="7"/>
      <c r="G278" s="7"/>
      <c r="H278" s="7"/>
      <c r="I278" s="7"/>
      <c r="J278" s="7"/>
      <c r="K278" s="7"/>
    </row>
    <row r="279" spans="1:11" s="120" customFormat="1" x14ac:dyDescent="0.25">
      <c r="A279" s="97"/>
      <c r="F279" s="7"/>
      <c r="G279" s="7"/>
      <c r="H279" s="7"/>
      <c r="I279" s="7"/>
      <c r="J279" s="7"/>
      <c r="K279" s="7"/>
    </row>
    <row r="280" spans="1:11" s="120" customFormat="1" x14ac:dyDescent="0.25">
      <c r="A280" s="97"/>
      <c r="F280" s="7"/>
      <c r="G280" s="7"/>
      <c r="H280" s="7"/>
      <c r="I280" s="7"/>
      <c r="J280" s="7"/>
      <c r="K280" s="7"/>
    </row>
    <row r="281" spans="1:11" s="120" customFormat="1" x14ac:dyDescent="0.25">
      <c r="A281" s="97"/>
      <c r="F281" s="7"/>
      <c r="G281" s="7"/>
      <c r="H281" s="7"/>
      <c r="I281" s="7"/>
      <c r="J281" s="7"/>
      <c r="K281" s="7"/>
    </row>
    <row r="282" spans="1:11" s="120" customFormat="1" x14ac:dyDescent="0.25">
      <c r="A282" s="97"/>
      <c r="F282" s="7"/>
      <c r="G282" s="7"/>
      <c r="H282" s="7"/>
      <c r="I282" s="7"/>
      <c r="J282" s="7"/>
      <c r="K282" s="7"/>
    </row>
    <row r="283" spans="1:11" s="120" customFormat="1" x14ac:dyDescent="0.25">
      <c r="A283" s="97"/>
      <c r="F283" s="7"/>
      <c r="G283" s="7"/>
      <c r="H283" s="7"/>
      <c r="I283" s="7"/>
      <c r="J283" s="7"/>
      <c r="K283" s="7"/>
    </row>
    <row r="284" spans="1:11" s="120" customFormat="1" x14ac:dyDescent="0.25">
      <c r="A284" s="97"/>
      <c r="F284" s="7"/>
      <c r="G284" s="7"/>
      <c r="H284" s="7"/>
      <c r="I284" s="7"/>
      <c r="J284" s="7"/>
      <c r="K284" s="7"/>
    </row>
    <row r="285" spans="1:11" s="120" customFormat="1" x14ac:dyDescent="0.25">
      <c r="A285" s="97"/>
      <c r="F285" s="7"/>
      <c r="G285" s="7"/>
      <c r="H285" s="7"/>
      <c r="I285" s="7"/>
      <c r="J285" s="7"/>
      <c r="K285" s="7"/>
    </row>
    <row r="286" spans="1:11" s="120" customFormat="1" x14ac:dyDescent="0.25">
      <c r="A286" s="97"/>
      <c r="F286" s="7"/>
      <c r="G286" s="7"/>
      <c r="H286" s="7"/>
      <c r="I286" s="7"/>
      <c r="J286" s="7"/>
      <c r="K286" s="7"/>
    </row>
    <row r="287" spans="1:11" s="120" customFormat="1" x14ac:dyDescent="0.25">
      <c r="A287" s="97"/>
      <c r="F287" s="7"/>
      <c r="G287" s="7"/>
      <c r="H287" s="7"/>
      <c r="I287" s="7"/>
      <c r="J287" s="7"/>
      <c r="K287" s="7"/>
    </row>
    <row r="288" spans="1:11" s="120" customFormat="1" x14ac:dyDescent="0.25">
      <c r="A288" s="97"/>
      <c r="F288" s="7"/>
      <c r="G288" s="7"/>
      <c r="H288" s="7"/>
      <c r="I288" s="7"/>
      <c r="J288" s="7"/>
      <c r="K288" s="7"/>
    </row>
    <row r="289" spans="1:11" s="120" customFormat="1" x14ac:dyDescent="0.25">
      <c r="A289" s="97"/>
      <c r="F289" s="7"/>
      <c r="G289" s="7"/>
      <c r="H289" s="7"/>
      <c r="I289" s="7"/>
      <c r="J289" s="7"/>
      <c r="K289" s="7"/>
    </row>
    <row r="290" spans="1:11" s="120" customFormat="1" x14ac:dyDescent="0.25">
      <c r="A290" s="97"/>
      <c r="F290" s="7"/>
      <c r="G290" s="7"/>
      <c r="H290" s="7"/>
      <c r="I290" s="7"/>
      <c r="J290" s="7"/>
      <c r="K290" s="7"/>
    </row>
    <row r="291" spans="1:11" s="120" customFormat="1" x14ac:dyDescent="0.25">
      <c r="A291" s="97"/>
      <c r="F291" s="7"/>
      <c r="G291" s="7"/>
      <c r="H291" s="7"/>
      <c r="I291" s="7"/>
      <c r="J291" s="7"/>
      <c r="K291" s="7"/>
    </row>
    <row r="292" spans="1:11" s="120" customFormat="1" x14ac:dyDescent="0.25">
      <c r="A292" s="97"/>
      <c r="F292" s="7"/>
      <c r="G292" s="7"/>
      <c r="H292" s="7"/>
      <c r="I292" s="7"/>
      <c r="J292" s="7"/>
      <c r="K292" s="7"/>
    </row>
    <row r="293" spans="1:11" s="120" customFormat="1" x14ac:dyDescent="0.25">
      <c r="A293" s="97"/>
      <c r="F293" s="7"/>
      <c r="G293" s="7"/>
      <c r="H293" s="7"/>
      <c r="I293" s="7"/>
      <c r="J293" s="7"/>
      <c r="K293" s="7"/>
    </row>
    <row r="294" spans="1:11" s="120" customFormat="1" x14ac:dyDescent="0.25">
      <c r="A294" s="97"/>
      <c r="F294" s="7"/>
      <c r="G294" s="7"/>
      <c r="H294" s="7"/>
      <c r="I294" s="7"/>
      <c r="J294" s="7"/>
      <c r="K294" s="7"/>
    </row>
    <row r="295" spans="1:11" s="120" customFormat="1" x14ac:dyDescent="0.25">
      <c r="A295" s="97"/>
      <c r="F295" s="7"/>
      <c r="G295" s="7"/>
      <c r="H295" s="7"/>
      <c r="I295" s="7"/>
      <c r="J295" s="7"/>
      <c r="K295" s="7"/>
    </row>
    <row r="296" spans="1:11" s="120" customFormat="1" x14ac:dyDescent="0.25">
      <c r="A296" s="97"/>
      <c r="F296" s="7"/>
      <c r="G296" s="7"/>
      <c r="H296" s="7"/>
      <c r="I296" s="7"/>
      <c r="J296" s="7"/>
      <c r="K296" s="7"/>
    </row>
    <row r="297" spans="1:11" s="120" customFormat="1" x14ac:dyDescent="0.25">
      <c r="A297" s="97"/>
      <c r="F297" s="7"/>
      <c r="G297" s="7"/>
      <c r="H297" s="7"/>
      <c r="I297" s="7"/>
      <c r="J297" s="7"/>
      <c r="K297" s="7"/>
    </row>
    <row r="298" spans="1:11" s="120" customFormat="1" x14ac:dyDescent="0.25">
      <c r="A298" s="97"/>
      <c r="F298" s="7"/>
      <c r="G298" s="7"/>
      <c r="H298" s="7"/>
      <c r="I298" s="7"/>
      <c r="J298" s="7"/>
      <c r="K298" s="7"/>
    </row>
    <row r="299" spans="1:11" s="120" customFormat="1" x14ac:dyDescent="0.25">
      <c r="A299" s="97"/>
      <c r="F299" s="7"/>
      <c r="G299" s="7"/>
      <c r="H299" s="7"/>
      <c r="I299" s="7"/>
      <c r="J299" s="7"/>
      <c r="K299" s="7"/>
    </row>
    <row r="300" spans="1:11" s="120" customFormat="1" x14ac:dyDescent="0.25">
      <c r="A300" s="97"/>
      <c r="F300" s="7"/>
      <c r="G300" s="7"/>
      <c r="H300" s="7"/>
      <c r="I300" s="7"/>
      <c r="J300" s="7"/>
      <c r="K300" s="7"/>
    </row>
    <row r="301" spans="1:11" s="120" customFormat="1" x14ac:dyDescent="0.25">
      <c r="A301" s="97"/>
      <c r="F301" s="7"/>
      <c r="G301" s="7"/>
      <c r="H301" s="7"/>
      <c r="I301" s="7"/>
      <c r="J301" s="7"/>
      <c r="K301" s="7"/>
    </row>
    <row r="302" spans="1:11" s="120" customFormat="1" x14ac:dyDescent="0.25">
      <c r="A302" s="97"/>
      <c r="F302" s="7"/>
      <c r="G302" s="7"/>
      <c r="H302" s="7"/>
      <c r="I302" s="7"/>
      <c r="J302" s="7"/>
      <c r="K302" s="7"/>
    </row>
    <row r="303" spans="1:11" s="120" customFormat="1" x14ac:dyDescent="0.25">
      <c r="A303" s="97"/>
      <c r="F303" s="7"/>
      <c r="G303" s="7"/>
      <c r="H303" s="7"/>
      <c r="I303" s="7"/>
      <c r="J303" s="7"/>
      <c r="K303" s="7"/>
    </row>
    <row r="304" spans="1:11" s="120" customFormat="1" x14ac:dyDescent="0.25">
      <c r="A304" s="97"/>
      <c r="F304" s="7"/>
      <c r="G304" s="7"/>
      <c r="H304" s="7"/>
      <c r="I304" s="7"/>
      <c r="J304" s="7"/>
      <c r="K304" s="7"/>
    </row>
    <row r="305" spans="1:11" s="120" customFormat="1" x14ac:dyDescent="0.25">
      <c r="A305" s="97"/>
      <c r="F305" s="7"/>
      <c r="G305" s="7"/>
      <c r="H305" s="7"/>
      <c r="I305" s="7"/>
      <c r="J305" s="7"/>
      <c r="K305" s="7"/>
    </row>
    <row r="306" spans="1:11" s="120" customFormat="1" x14ac:dyDescent="0.25">
      <c r="A306" s="97"/>
      <c r="F306" s="7"/>
      <c r="G306" s="7"/>
      <c r="H306" s="7"/>
      <c r="I306" s="7"/>
      <c r="J306" s="7"/>
      <c r="K306" s="7"/>
    </row>
    <row r="307" spans="1:11" s="120" customFormat="1" x14ac:dyDescent="0.25">
      <c r="A307" s="97"/>
      <c r="F307" s="7"/>
      <c r="G307" s="7"/>
      <c r="H307" s="7"/>
      <c r="I307" s="7"/>
      <c r="J307" s="7"/>
      <c r="K307" s="7"/>
    </row>
    <row r="308" spans="1:11" s="120" customFormat="1" x14ac:dyDescent="0.25">
      <c r="A308" s="97"/>
      <c r="F308" s="7"/>
      <c r="G308" s="7"/>
      <c r="H308" s="7"/>
      <c r="I308" s="7"/>
      <c r="J308" s="7"/>
      <c r="K308" s="7"/>
    </row>
    <row r="309" spans="1:11" s="120" customFormat="1" x14ac:dyDescent="0.25">
      <c r="A309" s="97"/>
      <c r="F309" s="7"/>
      <c r="G309" s="7"/>
      <c r="H309" s="7"/>
      <c r="I309" s="7"/>
      <c r="J309" s="7"/>
      <c r="K309" s="7"/>
    </row>
    <row r="310" spans="1:11" s="120" customFormat="1" x14ac:dyDescent="0.25">
      <c r="A310" s="97"/>
      <c r="F310" s="7"/>
      <c r="G310" s="7"/>
      <c r="H310" s="7"/>
      <c r="I310" s="7"/>
      <c r="J310" s="7"/>
      <c r="K310" s="7"/>
    </row>
    <row r="311" spans="1:11" s="120" customFormat="1" x14ac:dyDescent="0.25">
      <c r="A311" s="97"/>
      <c r="F311" s="7"/>
      <c r="G311" s="7"/>
      <c r="H311" s="7"/>
      <c r="I311" s="7"/>
      <c r="J311" s="7"/>
      <c r="K311" s="7"/>
    </row>
    <row r="312" spans="1:11" s="120" customFormat="1" x14ac:dyDescent="0.25">
      <c r="A312" s="97"/>
      <c r="F312" s="7"/>
      <c r="G312" s="7"/>
      <c r="H312" s="7"/>
      <c r="I312" s="7"/>
      <c r="J312" s="7"/>
      <c r="K312" s="7"/>
    </row>
    <row r="313" spans="1:11" s="120" customFormat="1" x14ac:dyDescent="0.25">
      <c r="A313" s="97"/>
      <c r="F313" s="7"/>
      <c r="G313" s="7"/>
      <c r="H313" s="7"/>
      <c r="I313" s="7"/>
      <c r="J313" s="7"/>
      <c r="K313" s="7"/>
    </row>
    <row r="314" spans="1:11" s="120" customFormat="1" x14ac:dyDescent="0.25">
      <c r="A314" s="97"/>
      <c r="F314" s="7"/>
      <c r="G314" s="7"/>
      <c r="H314" s="7"/>
      <c r="I314" s="7"/>
      <c r="J314" s="7"/>
      <c r="K314" s="7"/>
    </row>
    <row r="315" spans="1:11" s="120" customFormat="1" x14ac:dyDescent="0.25">
      <c r="A315" s="97"/>
      <c r="F315" s="7"/>
      <c r="G315" s="7"/>
      <c r="H315" s="7"/>
      <c r="I315" s="7"/>
      <c r="J315" s="7"/>
      <c r="K315" s="7"/>
    </row>
    <row r="316" spans="1:11" s="120" customFormat="1" x14ac:dyDescent="0.25">
      <c r="A316" s="97"/>
      <c r="F316" s="7"/>
      <c r="G316" s="7"/>
      <c r="H316" s="7"/>
      <c r="I316" s="7"/>
      <c r="J316" s="7"/>
      <c r="K316" s="7"/>
    </row>
    <row r="317" spans="1:11" s="120" customFormat="1" x14ac:dyDescent="0.25">
      <c r="A317" s="97"/>
      <c r="F317" s="7"/>
      <c r="G317" s="7"/>
      <c r="H317" s="7"/>
      <c r="I317" s="7"/>
      <c r="J317" s="7"/>
      <c r="K317" s="7"/>
    </row>
    <row r="318" spans="1:11" s="120" customFormat="1" x14ac:dyDescent="0.25">
      <c r="A318" s="97"/>
      <c r="F318" s="7"/>
      <c r="G318" s="7"/>
      <c r="H318" s="7"/>
      <c r="I318" s="7"/>
      <c r="J318" s="7"/>
      <c r="K318" s="7"/>
    </row>
    <row r="319" spans="1:11" s="120" customFormat="1" x14ac:dyDescent="0.25">
      <c r="A319" s="97"/>
      <c r="F319" s="7"/>
      <c r="G319" s="7"/>
      <c r="H319" s="7"/>
      <c r="I319" s="7"/>
      <c r="J319" s="7"/>
      <c r="K319" s="7"/>
    </row>
    <row r="320" spans="1:11" s="120" customFormat="1" x14ac:dyDescent="0.25">
      <c r="A320" s="97"/>
      <c r="F320" s="7"/>
      <c r="G320" s="7"/>
      <c r="H320" s="7"/>
      <c r="I320" s="7"/>
      <c r="J320" s="7"/>
      <c r="K320" s="7"/>
    </row>
    <row r="321" spans="1:11" s="120" customFormat="1" x14ac:dyDescent="0.25">
      <c r="A321" s="97"/>
      <c r="F321" s="7"/>
      <c r="G321" s="7"/>
      <c r="H321" s="7"/>
      <c r="I321" s="7"/>
      <c r="J321" s="7"/>
      <c r="K321" s="7"/>
    </row>
    <row r="322" spans="1:11" s="120" customFormat="1" x14ac:dyDescent="0.25">
      <c r="A322" s="97"/>
      <c r="F322" s="7"/>
      <c r="G322" s="7"/>
      <c r="H322" s="7"/>
      <c r="I322" s="7"/>
      <c r="J322" s="7"/>
      <c r="K322" s="7"/>
    </row>
    <row r="323" spans="1:11" s="120" customFormat="1" x14ac:dyDescent="0.25">
      <c r="A323" s="97"/>
      <c r="F323" s="7"/>
      <c r="G323" s="7"/>
      <c r="H323" s="7"/>
      <c r="I323" s="7"/>
      <c r="J323" s="7"/>
      <c r="K323" s="7"/>
    </row>
    <row r="324" spans="1:11" s="120" customFormat="1" x14ac:dyDescent="0.25">
      <c r="A324" s="97"/>
      <c r="F324" s="7"/>
      <c r="G324" s="7"/>
      <c r="H324" s="7"/>
      <c r="I324" s="7"/>
      <c r="J324" s="7"/>
      <c r="K324" s="7"/>
    </row>
    <row r="325" spans="1:11" s="120" customFormat="1" x14ac:dyDescent="0.25">
      <c r="A325" s="97"/>
      <c r="F325" s="7"/>
      <c r="G325" s="7"/>
      <c r="H325" s="7"/>
      <c r="I325" s="7"/>
      <c r="J325" s="7"/>
      <c r="K325" s="7"/>
    </row>
    <row r="326" spans="1:11" s="120" customFormat="1" x14ac:dyDescent="0.25">
      <c r="A326" s="97"/>
      <c r="F326" s="7"/>
      <c r="G326" s="7"/>
      <c r="H326" s="7"/>
      <c r="I326" s="7"/>
      <c r="J326" s="7"/>
      <c r="K326" s="7"/>
    </row>
    <row r="327" spans="1:11" s="120" customFormat="1" x14ac:dyDescent="0.25">
      <c r="A327" s="97"/>
      <c r="F327" s="7"/>
      <c r="G327" s="7"/>
      <c r="H327" s="7"/>
      <c r="I327" s="7"/>
      <c r="J327" s="7"/>
      <c r="K327" s="7"/>
    </row>
    <row r="328" spans="1:11" s="120" customFormat="1" x14ac:dyDescent="0.25">
      <c r="A328" s="97"/>
      <c r="F328" s="7"/>
      <c r="G328" s="7"/>
      <c r="H328" s="7"/>
      <c r="I328" s="7"/>
      <c r="J328" s="7"/>
      <c r="K328" s="7"/>
    </row>
    <row r="329" spans="1:11" s="120" customFormat="1" x14ac:dyDescent="0.25">
      <c r="A329" s="97"/>
      <c r="F329" s="7"/>
      <c r="G329" s="7"/>
      <c r="H329" s="7"/>
      <c r="I329" s="7"/>
      <c r="J329" s="7"/>
      <c r="K329" s="7"/>
    </row>
    <row r="330" spans="1:11" s="120" customFormat="1" x14ac:dyDescent="0.25">
      <c r="A330" s="97"/>
      <c r="F330" s="7"/>
      <c r="G330" s="7"/>
      <c r="H330" s="7"/>
      <c r="I330" s="7"/>
      <c r="J330" s="7"/>
      <c r="K330" s="7"/>
    </row>
    <row r="331" spans="1:11" s="120" customFormat="1" x14ac:dyDescent="0.25">
      <c r="A331" s="97"/>
      <c r="F331" s="7"/>
      <c r="G331" s="7"/>
      <c r="H331" s="7"/>
      <c r="I331" s="7"/>
      <c r="J331" s="7"/>
      <c r="K331" s="7"/>
    </row>
    <row r="332" spans="1:11" s="120" customFormat="1" x14ac:dyDescent="0.25">
      <c r="A332" s="97"/>
      <c r="F332" s="7"/>
      <c r="G332" s="7"/>
      <c r="H332" s="7"/>
      <c r="I332" s="7"/>
      <c r="J332" s="7"/>
      <c r="K332" s="7"/>
    </row>
    <row r="333" spans="1:11" s="120" customFormat="1" x14ac:dyDescent="0.25">
      <c r="A333" s="97"/>
      <c r="F333" s="7"/>
      <c r="G333" s="7"/>
      <c r="H333" s="7"/>
      <c r="I333" s="7"/>
      <c r="J333" s="7"/>
      <c r="K333" s="7"/>
    </row>
    <row r="334" spans="1:11" s="120" customFormat="1" x14ac:dyDescent="0.25">
      <c r="A334" s="97"/>
      <c r="F334" s="7"/>
      <c r="G334" s="7"/>
      <c r="H334" s="7"/>
      <c r="I334" s="7"/>
      <c r="J334" s="7"/>
      <c r="K334" s="7"/>
    </row>
    <row r="335" spans="1:11" s="120" customFormat="1" x14ac:dyDescent="0.25">
      <c r="A335" s="97"/>
      <c r="F335" s="7"/>
      <c r="G335" s="7"/>
      <c r="H335" s="7"/>
      <c r="I335" s="7"/>
      <c r="J335" s="7"/>
      <c r="K335" s="7"/>
    </row>
    <row r="336" spans="1:11" s="120" customFormat="1" x14ac:dyDescent="0.25">
      <c r="A336" s="97"/>
      <c r="F336" s="7"/>
      <c r="G336" s="7"/>
      <c r="H336" s="7"/>
      <c r="I336" s="7"/>
      <c r="J336" s="7"/>
      <c r="K336" s="7"/>
    </row>
    <row r="337" spans="1:11" s="120" customFormat="1" x14ac:dyDescent="0.25">
      <c r="A337" s="97"/>
      <c r="F337" s="7"/>
      <c r="G337" s="7"/>
      <c r="H337" s="7"/>
      <c r="I337" s="7"/>
      <c r="J337" s="7"/>
      <c r="K337" s="7"/>
    </row>
    <row r="338" spans="1:11" s="120" customFormat="1" x14ac:dyDescent="0.25">
      <c r="A338" s="97"/>
      <c r="F338" s="7"/>
      <c r="G338" s="7"/>
      <c r="H338" s="7"/>
      <c r="I338" s="7"/>
      <c r="J338" s="7"/>
      <c r="K338" s="7"/>
    </row>
  </sheetData>
  <mergeCells count="56">
    <mergeCell ref="C187:F187"/>
    <mergeCell ref="J39:K39"/>
    <mergeCell ref="A40:K40"/>
    <mergeCell ref="J41:K41"/>
    <mergeCell ref="A84:K84"/>
    <mergeCell ref="A102:K102"/>
    <mergeCell ref="J105:K105"/>
    <mergeCell ref="A151:K151"/>
    <mergeCell ref="A160:K160"/>
    <mergeCell ref="A169:K169"/>
    <mergeCell ref="C186:F186"/>
    <mergeCell ref="G186:H186"/>
    <mergeCell ref="G187:H187"/>
    <mergeCell ref="B33:F33"/>
    <mergeCell ref="A34:K34"/>
    <mergeCell ref="A35:K35"/>
    <mergeCell ref="A37:A38"/>
    <mergeCell ref="B37:B38"/>
    <mergeCell ref="C37:C38"/>
    <mergeCell ref="D37:D38"/>
    <mergeCell ref="E37:E38"/>
    <mergeCell ref="F37:F38"/>
    <mergeCell ref="G37:J37"/>
    <mergeCell ref="G28:I28"/>
    <mergeCell ref="B29:F29"/>
    <mergeCell ref="G29:I29"/>
    <mergeCell ref="B30:F30"/>
    <mergeCell ref="B31:F31"/>
    <mergeCell ref="B32:F32"/>
    <mergeCell ref="B23:F23"/>
    <mergeCell ref="B24:F24"/>
    <mergeCell ref="B25:F25"/>
    <mergeCell ref="B26:F26"/>
    <mergeCell ref="B27:F27"/>
    <mergeCell ref="B28:F28"/>
    <mergeCell ref="A18:B18"/>
    <mergeCell ref="G18:K18"/>
    <mergeCell ref="A19:B19"/>
    <mergeCell ref="G19:K19"/>
    <mergeCell ref="B21:F21"/>
    <mergeCell ref="H24:I24"/>
    <mergeCell ref="G6:K6"/>
    <mergeCell ref="G7:K7"/>
    <mergeCell ref="G8:K8"/>
    <mergeCell ref="A9:B9"/>
    <mergeCell ref="G10:K10"/>
    <mergeCell ref="A11:B11"/>
    <mergeCell ref="A12:B12"/>
    <mergeCell ref="G12:K12"/>
    <mergeCell ref="A13:B13"/>
    <mergeCell ref="G13:K13"/>
    <mergeCell ref="B22:F22"/>
    <mergeCell ref="A14:B14"/>
    <mergeCell ref="G14:K14"/>
    <mergeCell ref="A16:B16"/>
    <mergeCell ref="A17:B17"/>
  </mergeCells>
  <pageMargins left="0.31496062992125984" right="0.11811023622047245" top="0.74803149606299213" bottom="0.55118110236220474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"/>
  <sheetViews>
    <sheetView view="pageBreakPreview" zoomScale="90" zoomScaleNormal="82" zoomScaleSheetLayoutView="90" workbookViewId="0">
      <selection activeCell="B140" sqref="B140:D147"/>
    </sheetView>
  </sheetViews>
  <sheetFormatPr defaultRowHeight="18.75" x14ac:dyDescent="0.25"/>
  <cols>
    <col min="1" max="1" width="4.7109375" style="8" customWidth="1"/>
    <col min="2" max="2" width="35.140625" style="30" customWidth="1"/>
    <col min="3" max="3" width="6.28515625" style="31" customWidth="1"/>
    <col min="4" max="5" width="11.7109375" style="31" customWidth="1"/>
    <col min="6" max="6" width="12.140625" style="31" customWidth="1"/>
    <col min="7" max="7" width="12" style="31" customWidth="1"/>
    <col min="8" max="11" width="11.7109375" style="8" customWidth="1"/>
    <col min="12" max="12" width="11.42578125" style="8" bestFit="1" customWidth="1"/>
    <col min="13" max="13" width="13.140625" style="126" bestFit="1" customWidth="1"/>
    <col min="14" max="14" width="17.7109375" style="130" customWidth="1"/>
    <col min="15" max="15" width="15.28515625" style="130" customWidth="1"/>
    <col min="16" max="16" width="17.7109375" style="8" customWidth="1"/>
    <col min="17" max="17" width="14.28515625" style="8" customWidth="1"/>
    <col min="18" max="18" width="13.85546875" style="8" customWidth="1"/>
    <col min="19" max="19" width="13.42578125" style="8" customWidth="1"/>
    <col min="20" max="20" width="13.7109375" style="8" customWidth="1"/>
    <col min="21" max="16384" width="9.140625" style="8"/>
  </cols>
  <sheetData>
    <row r="1" spans="1:22" ht="15.75" customHeight="1" x14ac:dyDescent="0.25">
      <c r="A1" s="32"/>
      <c r="B1" s="415" t="s">
        <v>1</v>
      </c>
      <c r="C1" s="415"/>
      <c r="D1" s="415"/>
      <c r="E1" s="415"/>
      <c r="F1" s="415"/>
      <c r="G1" s="415"/>
      <c r="H1" s="415"/>
      <c r="I1" s="415"/>
      <c r="J1" s="32"/>
      <c r="K1" s="32"/>
    </row>
    <row r="2" spans="1:22" s="368" customFormat="1" ht="11.25" customHeight="1" x14ac:dyDescent="0.25">
      <c r="B2" s="376"/>
      <c r="C2" s="377"/>
      <c r="D2" s="376"/>
      <c r="E2" s="376"/>
      <c r="F2" s="376"/>
      <c r="G2" s="377"/>
      <c r="H2" s="376"/>
      <c r="I2" s="376"/>
      <c r="K2" s="368" t="s">
        <v>2</v>
      </c>
      <c r="M2" s="131"/>
      <c r="N2" s="131"/>
      <c r="O2" s="131"/>
    </row>
    <row r="3" spans="1:22" ht="15" customHeight="1" x14ac:dyDescent="0.25">
      <c r="A3" s="416" t="s">
        <v>269</v>
      </c>
      <c r="B3" s="416" t="s">
        <v>3</v>
      </c>
      <c r="C3" s="416" t="s">
        <v>4</v>
      </c>
      <c r="D3" s="416" t="s">
        <v>5</v>
      </c>
      <c r="E3" s="416" t="s">
        <v>6</v>
      </c>
      <c r="F3" s="416" t="s">
        <v>288</v>
      </c>
      <c r="G3" s="418" t="s">
        <v>8</v>
      </c>
      <c r="H3" s="420" t="s">
        <v>9</v>
      </c>
      <c r="I3" s="421"/>
      <c r="J3" s="421"/>
      <c r="K3" s="422"/>
    </row>
    <row r="4" spans="1:22" ht="63" customHeight="1" x14ac:dyDescent="0.25">
      <c r="A4" s="417"/>
      <c r="B4" s="417"/>
      <c r="C4" s="417"/>
      <c r="D4" s="417"/>
      <c r="E4" s="417"/>
      <c r="F4" s="417"/>
      <c r="G4" s="419"/>
      <c r="H4" s="34" t="s">
        <v>10</v>
      </c>
      <c r="I4" s="34" t="s">
        <v>11</v>
      </c>
      <c r="J4" s="34" t="s">
        <v>12</v>
      </c>
      <c r="K4" s="34" t="s">
        <v>13</v>
      </c>
    </row>
    <row r="5" spans="1:22" s="37" customFormat="1" ht="13.5" customHeight="1" x14ac:dyDescent="0.25">
      <c r="A5" s="35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5">
        <v>10</v>
      </c>
      <c r="K5" s="35">
        <v>11</v>
      </c>
      <c r="M5" s="131"/>
      <c r="N5" s="130"/>
      <c r="O5" s="130"/>
    </row>
    <row r="6" spans="1:22" ht="15" customHeight="1" x14ac:dyDescent="0.25">
      <c r="A6" s="424" t="s">
        <v>0</v>
      </c>
      <c r="B6" s="425"/>
      <c r="C6" s="14"/>
      <c r="D6" s="64">
        <f>D7+D10+D19+D21</f>
        <v>78755.599999999991</v>
      </c>
      <c r="E6" s="64">
        <f t="shared" ref="E6:K6" si="0">E7+E10+E19+E21</f>
        <v>80909.899999999994</v>
      </c>
      <c r="F6" s="64">
        <f t="shared" si="0"/>
        <v>147897.5</v>
      </c>
      <c r="G6" s="64">
        <f t="shared" ref="G6:G11" si="1">SUM(H6:K6)</f>
        <v>141450.70000000001</v>
      </c>
      <c r="H6" s="64">
        <f t="shared" si="0"/>
        <v>39290</v>
      </c>
      <c r="I6" s="64">
        <f t="shared" si="0"/>
        <v>30499.8</v>
      </c>
      <c r="J6" s="64">
        <f t="shared" si="0"/>
        <v>32529.199999999997</v>
      </c>
      <c r="K6" s="64">
        <f t="shared" si="0"/>
        <v>39131.699999999997</v>
      </c>
      <c r="M6" s="132"/>
      <c r="N6" s="132"/>
      <c r="O6" s="132"/>
      <c r="P6" s="114"/>
      <c r="Q6" s="114"/>
      <c r="R6" s="114"/>
      <c r="S6" s="114"/>
      <c r="T6" s="114"/>
    </row>
    <row r="7" spans="1:22" ht="45" customHeight="1" x14ac:dyDescent="0.25">
      <c r="A7" s="430" t="s">
        <v>15</v>
      </c>
      <c r="B7" s="431"/>
      <c r="C7" s="38">
        <v>1000</v>
      </c>
      <c r="D7" s="64">
        <f>SUM(D8:D9)</f>
        <v>193</v>
      </c>
      <c r="E7" s="64">
        <f t="shared" ref="E7:K7" si="2">SUM(E8:E9)</f>
        <v>53802.9</v>
      </c>
      <c r="F7" s="64">
        <f t="shared" si="2"/>
        <v>99121</v>
      </c>
      <c r="G7" s="64">
        <f t="shared" si="1"/>
        <v>123207.79999999999</v>
      </c>
      <c r="H7" s="64">
        <f t="shared" si="2"/>
        <v>32943</v>
      </c>
      <c r="I7" s="64">
        <f t="shared" si="2"/>
        <v>26519.5</v>
      </c>
      <c r="J7" s="64">
        <f t="shared" si="2"/>
        <v>30426.699999999997</v>
      </c>
      <c r="K7" s="64">
        <f t="shared" si="2"/>
        <v>33318.6</v>
      </c>
    </row>
    <row r="8" spans="1:22" ht="47.25" x14ac:dyDescent="0.25">
      <c r="A8" s="55" t="s">
        <v>549</v>
      </c>
      <c r="B8" s="39" t="s">
        <v>16</v>
      </c>
      <c r="C8" s="14"/>
      <c r="D8" s="65"/>
      <c r="E8" s="65">
        <v>53802.9</v>
      </c>
      <c r="F8" s="66">
        <v>98943.6</v>
      </c>
      <c r="G8" s="65">
        <f t="shared" si="1"/>
        <v>122977.79999999999</v>
      </c>
      <c r="H8" s="65">
        <v>32882.6</v>
      </c>
      <c r="I8" s="65">
        <v>26459.200000000001</v>
      </c>
      <c r="J8" s="65">
        <v>30372.6</v>
      </c>
      <c r="K8" s="65">
        <v>33263.4</v>
      </c>
    </row>
    <row r="9" spans="1:22" ht="63" x14ac:dyDescent="0.25">
      <c r="A9" s="118" t="s">
        <v>550</v>
      </c>
      <c r="B9" s="39" t="s">
        <v>48</v>
      </c>
      <c r="C9" s="38"/>
      <c r="D9" s="65">
        <v>193</v>
      </c>
      <c r="E9" s="65"/>
      <c r="F9" s="65">
        <v>177.4</v>
      </c>
      <c r="G9" s="65">
        <f t="shared" si="1"/>
        <v>230</v>
      </c>
      <c r="H9" s="65">
        <v>60.4</v>
      </c>
      <c r="I9" s="65">
        <v>60.3</v>
      </c>
      <c r="J9" s="65">
        <v>54.1</v>
      </c>
      <c r="K9" s="65">
        <v>55.2</v>
      </c>
    </row>
    <row r="10" spans="1:22" ht="30" customHeight="1" x14ac:dyDescent="0.25">
      <c r="A10" s="430" t="s">
        <v>18</v>
      </c>
      <c r="B10" s="431"/>
      <c r="C10" s="38">
        <v>1040</v>
      </c>
      <c r="D10" s="64">
        <f>SUM(D11:D18)</f>
        <v>77220.7</v>
      </c>
      <c r="E10" s="64">
        <f t="shared" ref="E10:K10" si="3">SUM(E11:E18)</f>
        <v>25884.299999999996</v>
      </c>
      <c r="F10" s="64">
        <f t="shared" si="3"/>
        <v>45341.599999999999</v>
      </c>
      <c r="G10" s="64">
        <f t="shared" si="1"/>
        <v>14222.899999999998</v>
      </c>
      <c r="H10" s="64">
        <f t="shared" si="3"/>
        <v>5542</v>
      </c>
      <c r="I10" s="64">
        <f t="shared" si="3"/>
        <v>2975.3</v>
      </c>
      <c r="J10" s="64">
        <f t="shared" si="3"/>
        <v>997.49999999999989</v>
      </c>
      <c r="K10" s="64">
        <f t="shared" si="3"/>
        <v>4708.0999999999995</v>
      </c>
      <c r="N10" s="133"/>
      <c r="O10" s="133"/>
      <c r="P10" s="113"/>
      <c r="Q10" s="113"/>
      <c r="R10" s="113"/>
      <c r="S10" s="113"/>
      <c r="T10" s="113"/>
      <c r="U10" s="113"/>
      <c r="V10" s="113"/>
    </row>
    <row r="11" spans="1:22" ht="63" x14ac:dyDescent="0.25">
      <c r="A11" s="119" t="s">
        <v>549</v>
      </c>
      <c r="B11" s="39" t="s">
        <v>48</v>
      </c>
      <c r="C11" s="38"/>
      <c r="D11" s="64"/>
      <c r="E11" s="65">
        <v>195.8</v>
      </c>
      <c r="F11" s="64"/>
      <c r="G11" s="65">
        <f t="shared" si="1"/>
        <v>0</v>
      </c>
      <c r="H11" s="64"/>
      <c r="I11" s="64"/>
      <c r="J11" s="64"/>
      <c r="K11" s="64"/>
    </row>
    <row r="12" spans="1:22" ht="34.5" customHeight="1" x14ac:dyDescent="0.25">
      <c r="A12" s="119" t="s">
        <v>550</v>
      </c>
      <c r="B12" s="39" t="s">
        <v>20</v>
      </c>
      <c r="C12" s="38"/>
      <c r="D12" s="65">
        <v>64222.2</v>
      </c>
      <c r="E12" s="65">
        <v>17416</v>
      </c>
      <c r="F12" s="66">
        <v>17420</v>
      </c>
      <c r="G12" s="65">
        <f t="shared" ref="G12:G18" si="4">SUM(H12:K12)</f>
        <v>0</v>
      </c>
      <c r="H12" s="65"/>
      <c r="I12" s="64"/>
      <c r="J12" s="67"/>
      <c r="K12" s="67"/>
    </row>
    <row r="13" spans="1:22" ht="78.75" x14ac:dyDescent="0.25">
      <c r="A13" s="119" t="s">
        <v>551</v>
      </c>
      <c r="B13" s="375" t="s">
        <v>584</v>
      </c>
      <c r="C13" s="38"/>
      <c r="D13" s="65">
        <v>6856.3</v>
      </c>
      <c r="E13" s="65">
        <v>8092.8</v>
      </c>
      <c r="F13" s="66">
        <v>19056.2</v>
      </c>
      <c r="G13" s="65">
        <f t="shared" si="4"/>
        <v>13720.3</v>
      </c>
      <c r="H13" s="65">
        <v>5413.5</v>
      </c>
      <c r="I13" s="65">
        <v>2850.3</v>
      </c>
      <c r="J13" s="68">
        <v>873.8</v>
      </c>
      <c r="K13" s="68">
        <v>4582.7</v>
      </c>
    </row>
    <row r="14" spans="1:22" ht="31.5" x14ac:dyDescent="0.25">
      <c r="A14" s="119" t="s">
        <v>535</v>
      </c>
      <c r="B14" s="39" t="s">
        <v>293</v>
      </c>
      <c r="C14" s="38"/>
      <c r="D14" s="65">
        <v>309.5</v>
      </c>
      <c r="E14" s="65"/>
      <c r="F14" s="65"/>
      <c r="G14" s="65">
        <f t="shared" si="4"/>
        <v>0</v>
      </c>
      <c r="H14" s="64"/>
      <c r="I14" s="64"/>
      <c r="J14" s="67"/>
      <c r="K14" s="67"/>
    </row>
    <row r="15" spans="1:22" ht="31.5" x14ac:dyDescent="0.25">
      <c r="A15" s="119" t="s">
        <v>536</v>
      </c>
      <c r="B15" s="39" t="s">
        <v>294</v>
      </c>
      <c r="C15" s="38"/>
      <c r="D15" s="65">
        <v>164.3</v>
      </c>
      <c r="E15" s="65">
        <v>170.1</v>
      </c>
      <c r="F15" s="65">
        <v>135</v>
      </c>
      <c r="G15" s="65">
        <f t="shared" si="4"/>
        <v>189.6</v>
      </c>
      <c r="H15" s="68">
        <v>51.1</v>
      </c>
      <c r="I15" s="68">
        <v>47.3</v>
      </c>
      <c r="J15" s="68">
        <v>45.3</v>
      </c>
      <c r="K15" s="68">
        <v>45.9</v>
      </c>
    </row>
    <row r="16" spans="1:22" ht="17.25" customHeight="1" x14ac:dyDescent="0.25">
      <c r="A16" s="119" t="s">
        <v>552</v>
      </c>
      <c r="B16" s="39" t="s">
        <v>49</v>
      </c>
      <c r="C16" s="38"/>
      <c r="D16" s="65">
        <v>9.5</v>
      </c>
      <c r="E16" s="65">
        <v>9.6</v>
      </c>
      <c r="F16" s="65">
        <v>12.9</v>
      </c>
      <c r="G16" s="65">
        <f t="shared" si="4"/>
        <v>13</v>
      </c>
      <c r="H16" s="65">
        <v>3</v>
      </c>
      <c r="I16" s="65">
        <v>3</v>
      </c>
      <c r="J16" s="65">
        <v>3</v>
      </c>
      <c r="K16" s="65">
        <v>4</v>
      </c>
    </row>
    <row r="17" spans="1:20" ht="15.75" customHeight="1" x14ac:dyDescent="0.25">
      <c r="A17" s="55" t="s">
        <v>553</v>
      </c>
      <c r="B17" s="39" t="s">
        <v>289</v>
      </c>
      <c r="C17" s="38"/>
      <c r="D17" s="65">
        <v>5658.9</v>
      </c>
      <c r="E17" s="65"/>
      <c r="F17" s="65">
        <v>8451.9</v>
      </c>
      <c r="G17" s="65">
        <f t="shared" si="4"/>
        <v>0</v>
      </c>
      <c r="H17" s="65"/>
      <c r="I17" s="65"/>
      <c r="J17" s="65"/>
      <c r="K17" s="65"/>
    </row>
    <row r="18" spans="1:20" ht="48.75" customHeight="1" x14ac:dyDescent="0.25">
      <c r="A18" s="55" t="s">
        <v>554</v>
      </c>
      <c r="B18" s="39" t="s">
        <v>290</v>
      </c>
      <c r="C18" s="14"/>
      <c r="D18" s="65"/>
      <c r="E18" s="65"/>
      <c r="F18" s="65">
        <v>265.60000000000002</v>
      </c>
      <c r="G18" s="65">
        <f t="shared" si="4"/>
        <v>300</v>
      </c>
      <c r="H18" s="65">
        <v>74.400000000000006</v>
      </c>
      <c r="I18" s="65">
        <v>74.7</v>
      </c>
      <c r="J18" s="65">
        <v>75.400000000000006</v>
      </c>
      <c r="K18" s="65">
        <v>75.5</v>
      </c>
    </row>
    <row r="19" spans="1:20" ht="33" customHeight="1" x14ac:dyDescent="0.25">
      <c r="A19" s="432" t="s">
        <v>23</v>
      </c>
      <c r="B19" s="433"/>
      <c r="C19" s="38">
        <v>1130</v>
      </c>
      <c r="D19" s="69">
        <f>D20</f>
        <v>0</v>
      </c>
      <c r="E19" s="69">
        <f t="shared" ref="E19:K19" si="5">E20</f>
        <v>0</v>
      </c>
      <c r="F19" s="69">
        <f t="shared" si="5"/>
        <v>19.399999999999999</v>
      </c>
      <c r="G19" s="69">
        <f>SUM(H19:K19)</f>
        <v>20</v>
      </c>
      <c r="H19" s="69">
        <f t="shared" si="5"/>
        <v>5</v>
      </c>
      <c r="I19" s="69">
        <f t="shared" si="5"/>
        <v>5</v>
      </c>
      <c r="J19" s="69">
        <f t="shared" si="5"/>
        <v>5</v>
      </c>
      <c r="K19" s="69">
        <f t="shared" si="5"/>
        <v>5</v>
      </c>
    </row>
    <row r="20" spans="1:20" ht="48" customHeight="1" x14ac:dyDescent="0.25">
      <c r="A20" s="55" t="s">
        <v>549</v>
      </c>
      <c r="B20" s="39" t="s">
        <v>291</v>
      </c>
      <c r="C20" s="14"/>
      <c r="D20" s="66"/>
      <c r="E20" s="65"/>
      <c r="F20" s="65">
        <v>19.399999999999999</v>
      </c>
      <c r="G20" s="65">
        <f>SUM(H20:K20)</f>
        <v>20</v>
      </c>
      <c r="H20" s="65">
        <v>5</v>
      </c>
      <c r="I20" s="65">
        <v>5</v>
      </c>
      <c r="J20" s="68">
        <v>5</v>
      </c>
      <c r="K20" s="68">
        <v>5</v>
      </c>
    </row>
    <row r="21" spans="1:20" ht="18.75" customHeight="1" x14ac:dyDescent="0.25">
      <c r="A21" s="430" t="s">
        <v>25</v>
      </c>
      <c r="B21" s="433"/>
      <c r="C21" s="38">
        <v>1150</v>
      </c>
      <c r="D21" s="69">
        <f>D22</f>
        <v>1341.9</v>
      </c>
      <c r="E21" s="69">
        <f t="shared" ref="E21:F21" si="6">E22</f>
        <v>1222.7</v>
      </c>
      <c r="F21" s="69">
        <f t="shared" si="6"/>
        <v>3415.5</v>
      </c>
      <c r="G21" s="64">
        <f>SUM(H21:K21)</f>
        <v>4000</v>
      </c>
      <c r="H21" s="64">
        <f>H22</f>
        <v>800</v>
      </c>
      <c r="I21" s="64">
        <f t="shared" ref="I21:K21" si="7">I22</f>
        <v>1000</v>
      </c>
      <c r="J21" s="64">
        <f t="shared" si="7"/>
        <v>1100</v>
      </c>
      <c r="K21" s="64">
        <f t="shared" si="7"/>
        <v>1100</v>
      </c>
    </row>
    <row r="22" spans="1:20" ht="33.75" customHeight="1" x14ac:dyDescent="0.25">
      <c r="A22" s="119" t="s">
        <v>549</v>
      </c>
      <c r="B22" s="40" t="s">
        <v>26</v>
      </c>
      <c r="C22" s="38"/>
      <c r="D22" s="66">
        <v>1341.9</v>
      </c>
      <c r="E22" s="65">
        <v>1222.7</v>
      </c>
      <c r="F22" s="65">
        <v>3415.5</v>
      </c>
      <c r="G22" s="65">
        <f>SUM(H22:K22)</f>
        <v>4000</v>
      </c>
      <c r="H22" s="65">
        <v>800</v>
      </c>
      <c r="I22" s="65">
        <v>1000</v>
      </c>
      <c r="J22" s="68">
        <v>1100</v>
      </c>
      <c r="K22" s="68">
        <v>1100</v>
      </c>
    </row>
    <row r="23" spans="1:20" ht="18.75" customHeight="1" x14ac:dyDescent="0.25">
      <c r="A23" s="424" t="s">
        <v>27</v>
      </c>
      <c r="B23" s="425"/>
      <c r="C23" s="38"/>
      <c r="D23" s="69"/>
      <c r="E23" s="64"/>
      <c r="F23" s="64"/>
      <c r="G23" s="64"/>
      <c r="H23" s="64"/>
      <c r="I23" s="64"/>
      <c r="J23" s="64"/>
      <c r="K23" s="64"/>
    </row>
    <row r="24" spans="1:20" ht="35.25" customHeight="1" x14ac:dyDescent="0.25">
      <c r="A24" s="434" t="s">
        <v>28</v>
      </c>
      <c r="B24" s="433"/>
      <c r="C24" s="38">
        <v>1010</v>
      </c>
      <c r="D24" s="64"/>
      <c r="E24" s="64"/>
      <c r="F24" s="64"/>
      <c r="G24" s="64"/>
      <c r="H24" s="64"/>
      <c r="I24" s="64"/>
      <c r="J24" s="64"/>
      <c r="K24" s="64"/>
    </row>
    <row r="25" spans="1:20" ht="33" customHeight="1" x14ac:dyDescent="0.25">
      <c r="A25" s="42"/>
      <c r="B25" s="41" t="s">
        <v>29</v>
      </c>
      <c r="C25" s="50">
        <v>1011</v>
      </c>
      <c r="D25" s="64">
        <f>SUM(D26:D42)</f>
        <v>15.299999999999999</v>
      </c>
      <c r="E25" s="64">
        <f t="shared" ref="E25:K25" si="8">SUM(E26:E42)</f>
        <v>7280.3</v>
      </c>
      <c r="F25" s="64">
        <f t="shared" si="8"/>
        <v>34375.4</v>
      </c>
      <c r="G25" s="64">
        <f>SUM(H25:K25)</f>
        <v>20191.400000000001</v>
      </c>
      <c r="H25" s="64">
        <f t="shared" si="8"/>
        <v>7710.2</v>
      </c>
      <c r="I25" s="64">
        <f t="shared" si="8"/>
        <v>3930.8</v>
      </c>
      <c r="J25" s="64">
        <f t="shared" si="8"/>
        <v>3271.3</v>
      </c>
      <c r="K25" s="64">
        <f t="shared" si="8"/>
        <v>5279.1</v>
      </c>
      <c r="L25" s="43"/>
      <c r="M25" s="132"/>
      <c r="N25" s="132"/>
      <c r="O25" s="132"/>
      <c r="P25" s="114"/>
      <c r="Q25" s="114"/>
      <c r="R25" s="114"/>
      <c r="S25" s="114"/>
      <c r="T25" s="114"/>
    </row>
    <row r="26" spans="1:20" ht="48" customHeight="1" x14ac:dyDescent="0.25">
      <c r="A26" s="42"/>
      <c r="B26" s="44" t="s">
        <v>300</v>
      </c>
      <c r="C26" s="45"/>
      <c r="D26" s="65"/>
      <c r="E26" s="65"/>
      <c r="F26" s="65">
        <v>210.5</v>
      </c>
      <c r="G26" s="65">
        <f>SUM(H26:K26)</f>
        <v>198.9</v>
      </c>
      <c r="H26" s="70">
        <v>49</v>
      </c>
      <c r="I26" s="70">
        <v>49</v>
      </c>
      <c r="J26" s="70">
        <v>50</v>
      </c>
      <c r="K26" s="70">
        <v>50.9</v>
      </c>
    </row>
    <row r="27" spans="1:20" ht="35.25" customHeight="1" x14ac:dyDescent="0.25">
      <c r="A27" s="42"/>
      <c r="B27" s="39" t="s">
        <v>576</v>
      </c>
      <c r="C27" s="45"/>
      <c r="D27" s="65"/>
      <c r="E27" s="65"/>
      <c r="F27" s="65">
        <v>875.1</v>
      </c>
      <c r="G27" s="65">
        <f t="shared" ref="G27:G42" si="9">SUM(H27:K27)</f>
        <v>446</v>
      </c>
      <c r="H27" s="65">
        <v>149.69999999999999</v>
      </c>
      <c r="I27" s="65">
        <v>98.3</v>
      </c>
      <c r="J27" s="65">
        <v>99</v>
      </c>
      <c r="K27" s="65">
        <v>99</v>
      </c>
    </row>
    <row r="28" spans="1:20" ht="18" customHeight="1" x14ac:dyDescent="0.25">
      <c r="A28" s="42"/>
      <c r="B28" s="39" t="s">
        <v>302</v>
      </c>
      <c r="C28" s="45"/>
      <c r="D28" s="65"/>
      <c r="E28" s="65"/>
      <c r="F28" s="65">
        <v>211.9</v>
      </c>
      <c r="G28" s="65">
        <f t="shared" si="9"/>
        <v>20</v>
      </c>
      <c r="H28" s="65">
        <v>10</v>
      </c>
      <c r="I28" s="65"/>
      <c r="J28" s="65">
        <v>10</v>
      </c>
      <c r="K28" s="65"/>
    </row>
    <row r="29" spans="1:20" ht="18" customHeight="1" x14ac:dyDescent="0.25">
      <c r="A29" s="42"/>
      <c r="B29" s="39" t="s">
        <v>303</v>
      </c>
      <c r="C29" s="45"/>
      <c r="D29" s="65"/>
      <c r="E29" s="65"/>
      <c r="F29" s="65"/>
      <c r="G29" s="65">
        <f t="shared" si="9"/>
        <v>35.700000000000003</v>
      </c>
      <c r="H29" s="65">
        <v>32.1</v>
      </c>
      <c r="I29" s="65">
        <v>3.6</v>
      </c>
      <c r="J29" s="65"/>
      <c r="K29" s="65"/>
    </row>
    <row r="30" spans="1:20" ht="18" customHeight="1" x14ac:dyDescent="0.25">
      <c r="A30" s="42"/>
      <c r="B30" s="39" t="s">
        <v>304</v>
      </c>
      <c r="C30" s="45"/>
      <c r="D30" s="65"/>
      <c r="E30" s="65"/>
      <c r="F30" s="65">
        <v>14.6</v>
      </c>
      <c r="G30" s="65">
        <f t="shared" si="9"/>
        <v>8.5</v>
      </c>
      <c r="H30" s="65"/>
      <c r="I30" s="65"/>
      <c r="J30" s="65">
        <v>8.5</v>
      </c>
      <c r="K30" s="65"/>
    </row>
    <row r="31" spans="1:20" ht="18" customHeight="1" x14ac:dyDescent="0.25">
      <c r="A31" s="42"/>
      <c r="B31" s="39" t="s">
        <v>305</v>
      </c>
      <c r="C31" s="45"/>
      <c r="D31" s="65"/>
      <c r="E31" s="65"/>
      <c r="F31" s="65">
        <v>97.2</v>
      </c>
      <c r="G31" s="65">
        <f t="shared" si="9"/>
        <v>0</v>
      </c>
      <c r="H31" s="65"/>
      <c r="I31" s="65"/>
      <c r="J31" s="65"/>
      <c r="K31" s="65"/>
    </row>
    <row r="32" spans="1:20" ht="17.25" customHeight="1" x14ac:dyDescent="0.25">
      <c r="A32" s="42"/>
      <c r="B32" s="39" t="s">
        <v>306</v>
      </c>
      <c r="C32" s="45"/>
      <c r="D32" s="65"/>
      <c r="E32" s="65"/>
      <c r="F32" s="65">
        <v>45.2</v>
      </c>
      <c r="G32" s="65">
        <f t="shared" si="9"/>
        <v>0</v>
      </c>
      <c r="H32" s="65"/>
      <c r="I32" s="65"/>
      <c r="J32" s="65"/>
      <c r="K32" s="65"/>
    </row>
    <row r="33" spans="1:21" ht="33" customHeight="1" x14ac:dyDescent="0.25">
      <c r="A33" s="42"/>
      <c r="B33" s="39" t="s">
        <v>307</v>
      </c>
      <c r="C33" s="45"/>
      <c r="D33" s="65"/>
      <c r="E33" s="65"/>
      <c r="F33" s="65">
        <v>339.9</v>
      </c>
      <c r="G33" s="65">
        <f t="shared" si="9"/>
        <v>31.4</v>
      </c>
      <c r="H33" s="65">
        <v>8.1</v>
      </c>
      <c r="I33" s="65">
        <v>8.1</v>
      </c>
      <c r="J33" s="65">
        <v>7.1</v>
      </c>
      <c r="K33" s="65">
        <v>8.1</v>
      </c>
    </row>
    <row r="34" spans="1:21" ht="18" customHeight="1" x14ac:dyDescent="0.25">
      <c r="A34" s="42"/>
      <c r="B34" s="39" t="s">
        <v>308</v>
      </c>
      <c r="C34" s="45"/>
      <c r="D34" s="65"/>
      <c r="E34" s="65"/>
      <c r="F34" s="65"/>
      <c r="G34" s="65">
        <f t="shared" si="9"/>
        <v>8</v>
      </c>
      <c r="H34" s="65">
        <v>2</v>
      </c>
      <c r="I34" s="65">
        <v>2</v>
      </c>
      <c r="J34" s="65">
        <v>2</v>
      </c>
      <c r="K34" s="65">
        <v>2</v>
      </c>
    </row>
    <row r="35" spans="1:21" ht="18" customHeight="1" x14ac:dyDescent="0.25">
      <c r="A35" s="42"/>
      <c r="B35" s="39" t="s">
        <v>309</v>
      </c>
      <c r="C35" s="45"/>
      <c r="D35" s="65"/>
      <c r="E35" s="65"/>
      <c r="F35" s="65">
        <v>120.8</v>
      </c>
      <c r="G35" s="65">
        <f t="shared" si="9"/>
        <v>0</v>
      </c>
      <c r="H35" s="65"/>
      <c r="I35" s="65"/>
      <c r="J35" s="65"/>
      <c r="K35" s="65"/>
    </row>
    <row r="36" spans="1:21" ht="34.5" customHeight="1" x14ac:dyDescent="0.25">
      <c r="A36" s="42"/>
      <c r="B36" s="39" t="s">
        <v>310</v>
      </c>
      <c r="C36" s="45"/>
      <c r="D36" s="65"/>
      <c r="E36" s="65">
        <v>7280.3</v>
      </c>
      <c r="F36" s="65">
        <v>27734.3</v>
      </c>
      <c r="G36" s="65">
        <f t="shared" si="9"/>
        <v>12275.3</v>
      </c>
      <c r="H36" s="65">
        <v>5657.2</v>
      </c>
      <c r="I36" s="65">
        <v>2536.1</v>
      </c>
      <c r="J36" s="65">
        <v>1830</v>
      </c>
      <c r="K36" s="65">
        <v>2252</v>
      </c>
    </row>
    <row r="37" spans="1:21" ht="18" customHeight="1" x14ac:dyDescent="0.25">
      <c r="A37" s="42"/>
      <c r="B37" s="39" t="s">
        <v>311</v>
      </c>
      <c r="C37" s="45"/>
      <c r="D37" s="65"/>
      <c r="E37" s="65"/>
      <c r="F37" s="65">
        <v>890.2</v>
      </c>
      <c r="G37" s="65">
        <f t="shared" si="9"/>
        <v>700</v>
      </c>
      <c r="H37" s="65">
        <v>105</v>
      </c>
      <c r="I37" s="65">
        <v>105</v>
      </c>
      <c r="J37" s="65">
        <v>354</v>
      </c>
      <c r="K37" s="65">
        <v>136</v>
      </c>
    </row>
    <row r="38" spans="1:21" ht="18" customHeight="1" x14ac:dyDescent="0.25">
      <c r="A38" s="42"/>
      <c r="B38" s="39" t="s">
        <v>312</v>
      </c>
      <c r="C38" s="45"/>
      <c r="D38" s="65"/>
      <c r="E38" s="65"/>
      <c r="F38" s="65">
        <v>156.30000000000001</v>
      </c>
      <c r="G38" s="65">
        <f t="shared" si="9"/>
        <v>136.4</v>
      </c>
      <c r="H38" s="65">
        <v>62.1</v>
      </c>
      <c r="I38" s="65">
        <v>36.4</v>
      </c>
      <c r="J38" s="65">
        <v>24</v>
      </c>
      <c r="K38" s="65">
        <v>13.9</v>
      </c>
    </row>
    <row r="39" spans="1:21" ht="18" customHeight="1" x14ac:dyDescent="0.25">
      <c r="A39" s="42"/>
      <c r="B39" s="39" t="s">
        <v>313</v>
      </c>
      <c r="C39" s="45"/>
      <c r="D39" s="65">
        <v>6.3</v>
      </c>
      <c r="E39" s="65"/>
      <c r="F39" s="65">
        <v>1477.9</v>
      </c>
      <c r="G39" s="65">
        <f t="shared" si="9"/>
        <v>2810.4</v>
      </c>
      <c r="H39" s="65">
        <v>957.1</v>
      </c>
      <c r="I39" s="65">
        <v>340.4</v>
      </c>
      <c r="J39" s="65">
        <v>126.5</v>
      </c>
      <c r="K39" s="65">
        <v>1386.4</v>
      </c>
    </row>
    <row r="40" spans="1:21" ht="31.5" customHeight="1" x14ac:dyDescent="0.25">
      <c r="A40" s="42"/>
      <c r="B40" s="39" t="s">
        <v>314</v>
      </c>
      <c r="C40" s="45"/>
      <c r="D40" s="65">
        <v>1.5</v>
      </c>
      <c r="E40" s="65"/>
      <c r="F40" s="65">
        <v>315.5</v>
      </c>
      <c r="G40" s="65">
        <f t="shared" si="9"/>
        <v>440.20000000000005</v>
      </c>
      <c r="H40" s="65">
        <v>77.400000000000006</v>
      </c>
      <c r="I40" s="65">
        <v>93.3</v>
      </c>
      <c r="J40" s="65">
        <v>95.4</v>
      </c>
      <c r="K40" s="65">
        <v>174.1</v>
      </c>
    </row>
    <row r="41" spans="1:21" ht="18" customHeight="1" x14ac:dyDescent="0.25">
      <c r="A41" s="42"/>
      <c r="B41" s="39" t="s">
        <v>315</v>
      </c>
      <c r="C41" s="45"/>
      <c r="D41" s="65">
        <v>7.1</v>
      </c>
      <c r="E41" s="65"/>
      <c r="F41" s="65">
        <v>1762.2</v>
      </c>
      <c r="G41" s="65">
        <f t="shared" si="9"/>
        <v>2841.7</v>
      </c>
      <c r="H41" s="65">
        <v>578.4</v>
      </c>
      <c r="I41" s="65">
        <v>605.1</v>
      </c>
      <c r="J41" s="65">
        <v>603.9</v>
      </c>
      <c r="K41" s="65">
        <v>1054.3</v>
      </c>
    </row>
    <row r="42" spans="1:21" ht="18" customHeight="1" x14ac:dyDescent="0.25">
      <c r="A42" s="42"/>
      <c r="B42" s="39" t="s">
        <v>316</v>
      </c>
      <c r="C42" s="45"/>
      <c r="D42" s="65">
        <v>0.4</v>
      </c>
      <c r="E42" s="65"/>
      <c r="F42" s="65">
        <v>123.8</v>
      </c>
      <c r="G42" s="65">
        <f t="shared" si="9"/>
        <v>238.9</v>
      </c>
      <c r="H42" s="65">
        <v>22.1</v>
      </c>
      <c r="I42" s="65">
        <v>53.5</v>
      </c>
      <c r="J42" s="65">
        <v>60.9</v>
      </c>
      <c r="K42" s="65">
        <v>102.4</v>
      </c>
    </row>
    <row r="43" spans="1:21" s="48" customFormat="1" ht="18" customHeight="1" x14ac:dyDescent="0.25">
      <c r="A43" s="47"/>
      <c r="B43" s="41" t="s">
        <v>317</v>
      </c>
      <c r="C43" s="52">
        <v>1015</v>
      </c>
      <c r="D43" s="64">
        <f>SUM(D44:D72)</f>
        <v>1.9</v>
      </c>
      <c r="E43" s="64">
        <f t="shared" ref="E43:K43" si="10">SUM(E44:E72)</f>
        <v>0</v>
      </c>
      <c r="F43" s="64">
        <f t="shared" si="10"/>
        <v>2957.9000000000005</v>
      </c>
      <c r="G43" s="64">
        <f>SUM(H43:K43)</f>
        <v>2501</v>
      </c>
      <c r="H43" s="64">
        <f t="shared" si="10"/>
        <v>445.79999999999995</v>
      </c>
      <c r="I43" s="64">
        <f t="shared" si="10"/>
        <v>553.20000000000005</v>
      </c>
      <c r="J43" s="64">
        <f t="shared" si="10"/>
        <v>501.1</v>
      </c>
      <c r="K43" s="64">
        <f t="shared" si="10"/>
        <v>1000.9000000000001</v>
      </c>
      <c r="M43" s="134"/>
      <c r="N43" s="135"/>
      <c r="O43" s="135"/>
      <c r="P43" s="115"/>
      <c r="Q43" s="115"/>
      <c r="R43" s="115"/>
      <c r="S43" s="115"/>
      <c r="T43" s="115"/>
      <c r="U43" s="115"/>
    </row>
    <row r="44" spans="1:21" ht="49.5" customHeight="1" x14ac:dyDescent="0.25">
      <c r="A44" s="42"/>
      <c r="B44" s="44" t="s">
        <v>318</v>
      </c>
      <c r="C44" s="14"/>
      <c r="D44" s="65"/>
      <c r="E44" s="65"/>
      <c r="F44" s="65">
        <v>75.400000000000006</v>
      </c>
      <c r="G44" s="65">
        <f>SUM(H44:K44)</f>
        <v>17.5</v>
      </c>
      <c r="H44" s="65">
        <v>12.5</v>
      </c>
      <c r="I44" s="65"/>
      <c r="J44" s="65">
        <v>5</v>
      </c>
      <c r="K44" s="65"/>
    </row>
    <row r="45" spans="1:21" ht="62.25" customHeight="1" x14ac:dyDescent="0.25">
      <c r="A45" s="42"/>
      <c r="B45" s="46" t="s">
        <v>319</v>
      </c>
      <c r="C45" s="14"/>
      <c r="D45" s="65"/>
      <c r="E45" s="65"/>
      <c r="F45" s="65">
        <v>4.3</v>
      </c>
      <c r="G45" s="65">
        <f t="shared" ref="G45:G73" si="11">SUM(H45:K45)</f>
        <v>9.8000000000000007</v>
      </c>
      <c r="H45" s="65">
        <v>6.9</v>
      </c>
      <c r="I45" s="65">
        <v>2.9</v>
      </c>
      <c r="J45" s="64"/>
      <c r="K45" s="64"/>
    </row>
    <row r="46" spans="1:21" ht="18" customHeight="1" x14ac:dyDescent="0.25">
      <c r="A46" s="42"/>
      <c r="B46" s="46" t="s">
        <v>320</v>
      </c>
      <c r="C46" s="45"/>
      <c r="D46" s="65"/>
      <c r="E46" s="65"/>
      <c r="F46" s="65">
        <v>855</v>
      </c>
      <c r="G46" s="65">
        <f t="shared" si="11"/>
        <v>755</v>
      </c>
      <c r="H46" s="70">
        <v>188.7</v>
      </c>
      <c r="I46" s="70">
        <v>188.8</v>
      </c>
      <c r="J46" s="70">
        <v>188.7</v>
      </c>
      <c r="K46" s="70">
        <v>188.8</v>
      </c>
    </row>
    <row r="47" spans="1:21" ht="18" customHeight="1" x14ac:dyDescent="0.25">
      <c r="A47" s="42"/>
      <c r="B47" s="46" t="s">
        <v>321</v>
      </c>
      <c r="C47" s="45"/>
      <c r="D47" s="65">
        <v>1.9</v>
      </c>
      <c r="E47" s="65"/>
      <c r="F47" s="65"/>
      <c r="G47" s="65">
        <f t="shared" si="11"/>
        <v>0</v>
      </c>
      <c r="H47" s="70"/>
      <c r="I47" s="70"/>
      <c r="J47" s="70"/>
      <c r="K47" s="70"/>
    </row>
    <row r="48" spans="1:21" ht="18" customHeight="1" x14ac:dyDescent="0.25">
      <c r="A48" s="42"/>
      <c r="B48" s="46" t="s">
        <v>322</v>
      </c>
      <c r="C48" s="45"/>
      <c r="D48" s="65"/>
      <c r="E48" s="65"/>
      <c r="F48" s="65">
        <v>20</v>
      </c>
      <c r="G48" s="65">
        <f t="shared" si="11"/>
        <v>40.4</v>
      </c>
      <c r="H48" s="70">
        <v>10.1</v>
      </c>
      <c r="I48" s="70">
        <v>10.1</v>
      </c>
      <c r="J48" s="70">
        <v>10.1</v>
      </c>
      <c r="K48" s="70">
        <v>10.1</v>
      </c>
    </row>
    <row r="49" spans="1:11" ht="18" customHeight="1" x14ac:dyDescent="0.25">
      <c r="A49" s="42"/>
      <c r="B49" s="46" t="s">
        <v>323</v>
      </c>
      <c r="C49" s="45"/>
      <c r="D49" s="65"/>
      <c r="E49" s="65"/>
      <c r="F49" s="65">
        <v>7.8</v>
      </c>
      <c r="G49" s="65">
        <f t="shared" si="11"/>
        <v>13.2</v>
      </c>
      <c r="H49" s="70">
        <v>3.3</v>
      </c>
      <c r="I49" s="70">
        <v>3.3</v>
      </c>
      <c r="J49" s="70">
        <v>3.3</v>
      </c>
      <c r="K49" s="70">
        <v>3.3</v>
      </c>
    </row>
    <row r="50" spans="1:11" ht="31.5" customHeight="1" x14ac:dyDescent="0.25">
      <c r="A50" s="51"/>
      <c r="B50" s="46" t="s">
        <v>324</v>
      </c>
      <c r="C50" s="15"/>
      <c r="D50" s="65"/>
      <c r="E50" s="65"/>
      <c r="F50" s="65">
        <v>271.2</v>
      </c>
      <c r="G50" s="65">
        <f t="shared" si="11"/>
        <v>300</v>
      </c>
      <c r="H50" s="65">
        <v>75</v>
      </c>
      <c r="I50" s="65">
        <v>75</v>
      </c>
      <c r="J50" s="65">
        <v>75</v>
      </c>
      <c r="K50" s="65">
        <v>75</v>
      </c>
    </row>
    <row r="51" spans="1:11" ht="32.25" customHeight="1" x14ac:dyDescent="0.25">
      <c r="A51" s="51"/>
      <c r="B51" s="46" t="s">
        <v>325</v>
      </c>
      <c r="C51" s="15"/>
      <c r="D51" s="65"/>
      <c r="E51" s="65"/>
      <c r="F51" s="65"/>
      <c r="G51" s="65">
        <f t="shared" si="11"/>
        <v>46.5</v>
      </c>
      <c r="H51" s="65">
        <v>11.6</v>
      </c>
      <c r="I51" s="65">
        <v>11.6</v>
      </c>
      <c r="J51" s="65">
        <v>11.6</v>
      </c>
      <c r="K51" s="65">
        <v>11.7</v>
      </c>
    </row>
    <row r="52" spans="1:11" ht="32.25" customHeight="1" x14ac:dyDescent="0.25">
      <c r="A52" s="51"/>
      <c r="B52" s="46" t="s">
        <v>326</v>
      </c>
      <c r="C52" s="15"/>
      <c r="D52" s="65"/>
      <c r="E52" s="65"/>
      <c r="F52" s="65">
        <v>38.799999999999997</v>
      </c>
      <c r="G52" s="65">
        <f t="shared" si="11"/>
        <v>41.7</v>
      </c>
      <c r="H52" s="65">
        <v>11.9</v>
      </c>
      <c r="I52" s="65">
        <v>9.9</v>
      </c>
      <c r="J52" s="65">
        <v>10</v>
      </c>
      <c r="K52" s="65">
        <v>9.9</v>
      </c>
    </row>
    <row r="53" spans="1:11" ht="18" customHeight="1" x14ac:dyDescent="0.25">
      <c r="A53" s="42"/>
      <c r="B53" s="46" t="s">
        <v>32</v>
      </c>
      <c r="C53" s="45"/>
      <c r="D53" s="65"/>
      <c r="E53" s="65"/>
      <c r="F53" s="65">
        <v>6.9</v>
      </c>
      <c r="G53" s="65">
        <f t="shared" si="11"/>
        <v>7.6</v>
      </c>
      <c r="H53" s="70">
        <v>1.9</v>
      </c>
      <c r="I53" s="70">
        <v>1.9</v>
      </c>
      <c r="J53" s="70">
        <v>1.9</v>
      </c>
      <c r="K53" s="70">
        <v>1.9</v>
      </c>
    </row>
    <row r="54" spans="1:11" ht="18" customHeight="1" x14ac:dyDescent="0.25">
      <c r="A54" s="42"/>
      <c r="B54" s="46" t="s">
        <v>327</v>
      </c>
      <c r="C54" s="45"/>
      <c r="D54" s="65"/>
      <c r="E54" s="65"/>
      <c r="F54" s="65">
        <v>3.8</v>
      </c>
      <c r="G54" s="65">
        <f t="shared" si="11"/>
        <v>5</v>
      </c>
      <c r="H54" s="70"/>
      <c r="I54" s="70">
        <v>2.5</v>
      </c>
      <c r="J54" s="70"/>
      <c r="K54" s="70">
        <v>2.5</v>
      </c>
    </row>
    <row r="55" spans="1:11" ht="18" customHeight="1" x14ac:dyDescent="0.25">
      <c r="A55" s="42"/>
      <c r="B55" s="46" t="s">
        <v>328</v>
      </c>
      <c r="C55" s="45"/>
      <c r="D55" s="65"/>
      <c r="E55" s="65"/>
      <c r="F55" s="65">
        <v>14.9</v>
      </c>
      <c r="G55" s="65">
        <f t="shared" si="11"/>
        <v>19.700000000000003</v>
      </c>
      <c r="H55" s="70">
        <v>4.9000000000000004</v>
      </c>
      <c r="I55" s="70">
        <v>4.9000000000000004</v>
      </c>
      <c r="J55" s="70">
        <v>4.9000000000000004</v>
      </c>
      <c r="K55" s="70">
        <v>5</v>
      </c>
    </row>
    <row r="56" spans="1:11" ht="18" customHeight="1" x14ac:dyDescent="0.25">
      <c r="A56" s="42"/>
      <c r="B56" s="46" t="s">
        <v>329</v>
      </c>
      <c r="C56" s="45"/>
      <c r="D56" s="65"/>
      <c r="E56" s="65"/>
      <c r="F56" s="65"/>
      <c r="G56" s="65">
        <f t="shared" si="11"/>
        <v>0</v>
      </c>
      <c r="H56" s="70"/>
      <c r="I56" s="70"/>
      <c r="J56" s="70"/>
      <c r="K56" s="70"/>
    </row>
    <row r="57" spans="1:11" ht="18" customHeight="1" x14ac:dyDescent="0.25">
      <c r="A57" s="42"/>
      <c r="B57" s="46" t="s">
        <v>330</v>
      </c>
      <c r="C57" s="45"/>
      <c r="D57" s="65"/>
      <c r="E57" s="65"/>
      <c r="F57" s="65">
        <v>23.4</v>
      </c>
      <c r="G57" s="65">
        <f t="shared" si="11"/>
        <v>19.100000000000001</v>
      </c>
      <c r="H57" s="70">
        <v>3</v>
      </c>
      <c r="I57" s="70">
        <v>6.3</v>
      </c>
      <c r="J57" s="70">
        <v>3.5</v>
      </c>
      <c r="K57" s="70">
        <v>6.3</v>
      </c>
    </row>
    <row r="58" spans="1:11" ht="18" customHeight="1" x14ac:dyDescent="0.25">
      <c r="A58" s="42"/>
      <c r="B58" s="46" t="s">
        <v>331</v>
      </c>
      <c r="C58" s="45"/>
      <c r="D58" s="65"/>
      <c r="E58" s="65"/>
      <c r="F58" s="65">
        <v>8.6999999999999993</v>
      </c>
      <c r="G58" s="65">
        <f t="shared" si="11"/>
        <v>4.7</v>
      </c>
      <c r="H58" s="70"/>
      <c r="I58" s="70">
        <v>4.7</v>
      </c>
      <c r="J58" s="70"/>
      <c r="K58" s="70"/>
    </row>
    <row r="59" spans="1:11" ht="18" customHeight="1" x14ac:dyDescent="0.25">
      <c r="A59" s="42"/>
      <c r="B59" s="46" t="s">
        <v>332</v>
      </c>
      <c r="C59" s="45"/>
      <c r="D59" s="65"/>
      <c r="E59" s="65"/>
      <c r="F59" s="65"/>
      <c r="G59" s="65">
        <f t="shared" si="11"/>
        <v>0</v>
      </c>
      <c r="H59" s="70"/>
      <c r="I59" s="70"/>
      <c r="J59" s="70"/>
      <c r="K59" s="70"/>
    </row>
    <row r="60" spans="1:11" ht="18" customHeight="1" x14ac:dyDescent="0.25">
      <c r="A60" s="42"/>
      <c r="B60" s="46" t="s">
        <v>333</v>
      </c>
      <c r="C60" s="45"/>
      <c r="D60" s="65"/>
      <c r="E60" s="65"/>
      <c r="F60" s="65">
        <v>26</v>
      </c>
      <c r="G60" s="65">
        <f t="shared" si="11"/>
        <v>30</v>
      </c>
      <c r="H60" s="70"/>
      <c r="I60" s="70">
        <v>15</v>
      </c>
      <c r="J60" s="70"/>
      <c r="K60" s="70">
        <v>15</v>
      </c>
    </row>
    <row r="61" spans="1:11" ht="64.5" customHeight="1" x14ac:dyDescent="0.25">
      <c r="A61" s="51"/>
      <c r="B61" s="53" t="s">
        <v>33</v>
      </c>
      <c r="C61" s="15"/>
      <c r="D61" s="65"/>
      <c r="E61" s="65"/>
      <c r="F61" s="65">
        <v>90.5</v>
      </c>
      <c r="G61" s="65">
        <f t="shared" si="11"/>
        <v>75.900000000000006</v>
      </c>
      <c r="H61" s="65">
        <v>11.4</v>
      </c>
      <c r="I61" s="65">
        <v>11</v>
      </c>
      <c r="J61" s="65">
        <v>18</v>
      </c>
      <c r="K61" s="65">
        <v>35.5</v>
      </c>
    </row>
    <row r="62" spans="1:11" ht="14.25" customHeight="1" x14ac:dyDescent="0.25">
      <c r="A62" s="42"/>
      <c r="B62" s="46" t="s">
        <v>334</v>
      </c>
      <c r="C62" s="45"/>
      <c r="D62" s="65"/>
      <c r="E62" s="65"/>
      <c r="F62" s="65">
        <v>9.4</v>
      </c>
      <c r="G62" s="65">
        <f t="shared" si="11"/>
        <v>1.4</v>
      </c>
      <c r="H62" s="70"/>
      <c r="I62" s="70"/>
      <c r="J62" s="70">
        <v>1.4</v>
      </c>
      <c r="K62" s="70"/>
    </row>
    <row r="63" spans="1:11" ht="30.75" customHeight="1" x14ac:dyDescent="0.25">
      <c r="A63" s="42"/>
      <c r="B63" s="46" t="s">
        <v>335</v>
      </c>
      <c r="C63" s="45"/>
      <c r="D63" s="65"/>
      <c r="E63" s="65"/>
      <c r="F63" s="65"/>
      <c r="G63" s="65">
        <f t="shared" si="11"/>
        <v>6.6999999999999993</v>
      </c>
      <c r="H63" s="70">
        <v>3.3</v>
      </c>
      <c r="I63" s="70"/>
      <c r="J63" s="70">
        <v>0.1</v>
      </c>
      <c r="K63" s="70">
        <v>3.3</v>
      </c>
    </row>
    <row r="64" spans="1:11" ht="18" customHeight="1" x14ac:dyDescent="0.25">
      <c r="A64" s="42"/>
      <c r="B64" s="46" t="s">
        <v>336</v>
      </c>
      <c r="C64" s="45"/>
      <c r="D64" s="65"/>
      <c r="E64" s="65"/>
      <c r="F64" s="65">
        <v>1.1000000000000001</v>
      </c>
      <c r="G64" s="65">
        <f t="shared" si="11"/>
        <v>1.2</v>
      </c>
      <c r="H64" s="70">
        <v>0.3</v>
      </c>
      <c r="I64" s="70">
        <v>0.3</v>
      </c>
      <c r="J64" s="70">
        <v>0.3</v>
      </c>
      <c r="K64" s="70">
        <v>0.3</v>
      </c>
    </row>
    <row r="65" spans="1:21" ht="18" customHeight="1" x14ac:dyDescent="0.25">
      <c r="A65" s="42"/>
      <c r="B65" s="46" t="s">
        <v>337</v>
      </c>
      <c r="C65" s="45"/>
      <c r="D65" s="65"/>
      <c r="E65" s="65"/>
      <c r="F65" s="65"/>
      <c r="G65" s="65">
        <f t="shared" si="11"/>
        <v>6</v>
      </c>
      <c r="H65" s="70"/>
      <c r="I65" s="70">
        <v>3</v>
      </c>
      <c r="J65" s="70"/>
      <c r="K65" s="70">
        <v>3</v>
      </c>
    </row>
    <row r="66" spans="1:21" ht="33" customHeight="1" x14ac:dyDescent="0.25">
      <c r="A66" s="42"/>
      <c r="B66" s="46" t="s">
        <v>338</v>
      </c>
      <c r="C66" s="45"/>
      <c r="D66" s="65"/>
      <c r="E66" s="65"/>
      <c r="F66" s="65"/>
      <c r="G66" s="65">
        <f t="shared" si="11"/>
        <v>109.30000000000001</v>
      </c>
      <c r="H66" s="70"/>
      <c r="I66" s="70">
        <v>32.1</v>
      </c>
      <c r="J66" s="70"/>
      <c r="K66" s="70">
        <v>77.2</v>
      </c>
    </row>
    <row r="67" spans="1:21" ht="33" customHeight="1" x14ac:dyDescent="0.25">
      <c r="A67" s="51"/>
      <c r="B67" s="46" t="s">
        <v>582</v>
      </c>
      <c r="C67" s="54"/>
      <c r="D67" s="64"/>
      <c r="E67" s="65"/>
      <c r="F67" s="65">
        <v>0.5</v>
      </c>
      <c r="G67" s="65">
        <f t="shared" si="11"/>
        <v>0</v>
      </c>
      <c r="H67" s="65"/>
      <c r="I67" s="65"/>
      <c r="J67" s="65"/>
      <c r="K67" s="65"/>
    </row>
    <row r="68" spans="1:21" ht="66.75" customHeight="1" x14ac:dyDescent="0.25">
      <c r="A68" s="51"/>
      <c r="B68" s="46" t="s">
        <v>339</v>
      </c>
      <c r="C68" s="54"/>
      <c r="D68" s="64"/>
      <c r="E68" s="65"/>
      <c r="F68" s="65">
        <v>715.4</v>
      </c>
      <c r="G68" s="65">
        <f t="shared" si="11"/>
        <v>382.1</v>
      </c>
      <c r="H68" s="65"/>
      <c r="I68" s="65"/>
      <c r="J68" s="65"/>
      <c r="K68" s="65">
        <v>382.1</v>
      </c>
    </row>
    <row r="69" spans="1:21" ht="16.5" customHeight="1" x14ac:dyDescent="0.25">
      <c r="A69" s="51"/>
      <c r="B69" s="46" t="s">
        <v>340</v>
      </c>
      <c r="C69" s="54"/>
      <c r="D69" s="65"/>
      <c r="E69" s="65"/>
      <c r="F69" s="65">
        <v>784.8</v>
      </c>
      <c r="G69" s="65">
        <f t="shared" si="11"/>
        <v>0</v>
      </c>
      <c r="H69" s="65"/>
      <c r="I69" s="65"/>
      <c r="J69" s="65"/>
      <c r="K69" s="65"/>
    </row>
    <row r="70" spans="1:21" ht="32.25" customHeight="1" x14ac:dyDescent="0.25">
      <c r="A70" s="51"/>
      <c r="B70" s="46" t="s">
        <v>341</v>
      </c>
      <c r="C70" s="54"/>
      <c r="D70" s="65"/>
      <c r="E70" s="65"/>
      <c r="F70" s="65"/>
      <c r="G70" s="65">
        <f t="shared" si="11"/>
        <v>597.6</v>
      </c>
      <c r="H70" s="65">
        <v>100</v>
      </c>
      <c r="I70" s="65">
        <v>165.9</v>
      </c>
      <c r="J70" s="68">
        <v>165.8</v>
      </c>
      <c r="K70" s="68">
        <v>165.9</v>
      </c>
    </row>
    <row r="71" spans="1:21" ht="65.25" customHeight="1" x14ac:dyDescent="0.25">
      <c r="A71" s="42"/>
      <c r="B71" s="46" t="s">
        <v>342</v>
      </c>
      <c r="C71" s="55"/>
      <c r="D71" s="65"/>
      <c r="E71" s="65"/>
      <c r="F71" s="65"/>
      <c r="G71" s="65">
        <f t="shared" si="11"/>
        <v>5.6</v>
      </c>
      <c r="H71" s="65">
        <v>1</v>
      </c>
      <c r="I71" s="65">
        <v>1.5</v>
      </c>
      <c r="J71" s="65">
        <v>1.5</v>
      </c>
      <c r="K71" s="65">
        <v>1.6</v>
      </c>
    </row>
    <row r="72" spans="1:21" ht="33.75" customHeight="1" x14ac:dyDescent="0.25">
      <c r="A72" s="42"/>
      <c r="B72" s="46" t="s">
        <v>343</v>
      </c>
      <c r="C72" s="55"/>
      <c r="D72" s="65"/>
      <c r="E72" s="65"/>
      <c r="F72" s="65"/>
      <c r="G72" s="65">
        <f t="shared" si="11"/>
        <v>5</v>
      </c>
      <c r="H72" s="65"/>
      <c r="I72" s="65">
        <v>2.5</v>
      </c>
      <c r="J72" s="65"/>
      <c r="K72" s="65">
        <v>2.5</v>
      </c>
    </row>
    <row r="73" spans="1:21" s="48" customFormat="1" ht="33.75" customHeight="1" x14ac:dyDescent="0.25">
      <c r="A73" s="430" t="s">
        <v>35</v>
      </c>
      <c r="B73" s="431"/>
      <c r="C73" s="56">
        <v>1020</v>
      </c>
      <c r="D73" s="64"/>
      <c r="E73" s="64"/>
      <c r="F73" s="64"/>
      <c r="G73" s="65">
        <f t="shared" si="11"/>
        <v>0</v>
      </c>
      <c r="H73" s="64"/>
      <c r="I73" s="64"/>
      <c r="J73" s="64"/>
      <c r="K73" s="64"/>
      <c r="M73" s="134"/>
      <c r="N73" s="136"/>
      <c r="O73" s="136"/>
    </row>
    <row r="74" spans="1:21" s="48" customFormat="1" ht="34.5" customHeight="1" x14ac:dyDescent="0.25">
      <c r="A74" s="14"/>
      <c r="B74" s="49" t="s">
        <v>29</v>
      </c>
      <c r="C74" s="38">
        <v>1021</v>
      </c>
      <c r="D74" s="71">
        <f>SUM(D75:D82)</f>
        <v>273.20000000000005</v>
      </c>
      <c r="E74" s="71">
        <f>SUM(E75:E82)</f>
        <v>296.7</v>
      </c>
      <c r="F74" s="71">
        <f>SUM(F75:F82)</f>
        <v>154.20000000000002</v>
      </c>
      <c r="G74" s="71">
        <f>SUM(H74:K74)</f>
        <v>129.19999999999999</v>
      </c>
      <c r="H74" s="71">
        <f>SUM(H75:H82)</f>
        <v>31.5</v>
      </c>
      <c r="I74" s="71">
        <f>SUM(I75:I82)</f>
        <v>32.1</v>
      </c>
      <c r="J74" s="71">
        <f>SUM(J75:J82)</f>
        <v>42.6</v>
      </c>
      <c r="K74" s="71">
        <f>SUM(K75:K82)</f>
        <v>23</v>
      </c>
      <c r="M74" s="134"/>
      <c r="N74" s="135"/>
      <c r="O74" s="135"/>
      <c r="P74" s="115"/>
      <c r="Q74" s="115"/>
      <c r="R74" s="115"/>
      <c r="S74" s="115"/>
      <c r="T74" s="115"/>
      <c r="U74" s="115"/>
    </row>
    <row r="75" spans="1:21" s="48" customFormat="1" ht="47.25" customHeight="1" x14ac:dyDescent="0.25">
      <c r="A75" s="38"/>
      <c r="B75" s="44" t="s">
        <v>300</v>
      </c>
      <c r="C75" s="38"/>
      <c r="D75" s="65">
        <v>238.8</v>
      </c>
      <c r="E75" s="65">
        <v>189.1</v>
      </c>
      <c r="F75" s="65"/>
      <c r="G75" s="70">
        <f>SUM(H75:K75)</f>
        <v>0</v>
      </c>
      <c r="H75" s="70"/>
      <c r="I75" s="70"/>
      <c r="J75" s="70"/>
      <c r="K75" s="70"/>
      <c r="M75" s="134"/>
      <c r="N75" s="136"/>
      <c r="O75" s="136"/>
    </row>
    <row r="76" spans="1:21" s="48" customFormat="1" ht="18" customHeight="1" x14ac:dyDescent="0.25">
      <c r="A76" s="38"/>
      <c r="B76" s="39" t="s">
        <v>301</v>
      </c>
      <c r="C76" s="38"/>
      <c r="D76" s="65"/>
      <c r="E76" s="65"/>
      <c r="F76" s="65">
        <v>52.2</v>
      </c>
      <c r="G76" s="70">
        <f t="shared" ref="G76:G82" si="12">SUM(H76:K76)</f>
        <v>27</v>
      </c>
      <c r="H76" s="70"/>
      <c r="I76" s="70"/>
      <c r="J76" s="70">
        <v>27</v>
      </c>
      <c r="K76" s="70"/>
      <c r="M76" s="134"/>
      <c r="N76" s="136"/>
      <c r="O76" s="136"/>
    </row>
    <row r="77" spans="1:21" s="48" customFormat="1" ht="18" customHeight="1" x14ac:dyDescent="0.25">
      <c r="A77" s="38"/>
      <c r="B77" s="39" t="s">
        <v>302</v>
      </c>
      <c r="C77" s="38"/>
      <c r="D77" s="65">
        <v>5</v>
      </c>
      <c r="E77" s="65">
        <v>10</v>
      </c>
      <c r="F77" s="65">
        <v>27</v>
      </c>
      <c r="G77" s="70">
        <f t="shared" si="12"/>
        <v>17</v>
      </c>
      <c r="H77" s="70"/>
      <c r="I77" s="70">
        <v>8</v>
      </c>
      <c r="J77" s="70"/>
      <c r="K77" s="70">
        <v>9</v>
      </c>
      <c r="M77" s="134"/>
      <c r="N77" s="136"/>
      <c r="O77" s="136"/>
    </row>
    <row r="78" spans="1:21" s="48" customFormat="1" ht="18" customHeight="1" x14ac:dyDescent="0.25">
      <c r="A78" s="38"/>
      <c r="B78" s="39" t="s">
        <v>305</v>
      </c>
      <c r="C78" s="38"/>
      <c r="D78" s="65"/>
      <c r="E78" s="65"/>
      <c r="F78" s="65">
        <v>7.2</v>
      </c>
      <c r="G78" s="70">
        <f t="shared" si="12"/>
        <v>0</v>
      </c>
      <c r="H78" s="70"/>
      <c r="I78" s="70"/>
      <c r="J78" s="70"/>
      <c r="K78" s="70"/>
      <c r="M78" s="134"/>
      <c r="N78" s="136"/>
      <c r="O78" s="136"/>
    </row>
    <row r="79" spans="1:21" s="48" customFormat="1" ht="18" customHeight="1" x14ac:dyDescent="0.25">
      <c r="A79" s="38"/>
      <c r="B79" s="39" t="s">
        <v>344</v>
      </c>
      <c r="C79" s="38"/>
      <c r="D79" s="65"/>
      <c r="E79" s="65">
        <v>26.9</v>
      </c>
      <c r="F79" s="65">
        <v>35.9</v>
      </c>
      <c r="G79" s="70">
        <f t="shared" si="12"/>
        <v>41.9</v>
      </c>
      <c r="H79" s="70">
        <v>23.4</v>
      </c>
      <c r="I79" s="70">
        <v>8.5</v>
      </c>
      <c r="J79" s="70"/>
      <c r="K79" s="70">
        <v>10</v>
      </c>
      <c r="M79" s="134"/>
      <c r="N79" s="136"/>
      <c r="O79" s="136"/>
    </row>
    <row r="80" spans="1:21" s="48" customFormat="1" ht="18" customHeight="1" x14ac:dyDescent="0.25">
      <c r="A80" s="38"/>
      <c r="B80" s="39" t="s">
        <v>345</v>
      </c>
      <c r="C80" s="38"/>
      <c r="D80" s="65">
        <v>6.8</v>
      </c>
      <c r="E80" s="65">
        <v>7.3</v>
      </c>
      <c r="F80" s="65">
        <v>17.3</v>
      </c>
      <c r="G80" s="70">
        <f t="shared" si="12"/>
        <v>5.0999999999999996</v>
      </c>
      <c r="H80" s="70">
        <v>5.0999999999999996</v>
      </c>
      <c r="I80" s="70"/>
      <c r="J80" s="70"/>
      <c r="K80" s="70"/>
      <c r="M80" s="134"/>
      <c r="N80" s="136"/>
      <c r="O80" s="136"/>
    </row>
    <row r="81" spans="1:21" s="48" customFormat="1" ht="30.75" customHeight="1" x14ac:dyDescent="0.25">
      <c r="A81" s="38"/>
      <c r="B81" s="39" t="s">
        <v>307</v>
      </c>
      <c r="C81" s="38"/>
      <c r="D81" s="65"/>
      <c r="E81" s="65">
        <v>52.9</v>
      </c>
      <c r="F81" s="65">
        <v>14.6</v>
      </c>
      <c r="G81" s="70">
        <f t="shared" si="12"/>
        <v>38.200000000000003</v>
      </c>
      <c r="H81" s="70">
        <v>3</v>
      </c>
      <c r="I81" s="70">
        <v>15.6</v>
      </c>
      <c r="J81" s="70">
        <v>15.6</v>
      </c>
      <c r="K81" s="70">
        <v>4</v>
      </c>
      <c r="M81" s="134"/>
      <c r="N81" s="136"/>
      <c r="O81" s="136"/>
    </row>
    <row r="82" spans="1:21" s="48" customFormat="1" ht="15" customHeight="1" x14ac:dyDescent="0.25">
      <c r="A82" s="38"/>
      <c r="B82" s="39" t="s">
        <v>308</v>
      </c>
      <c r="C82" s="38"/>
      <c r="D82" s="65">
        <v>22.6</v>
      </c>
      <c r="E82" s="65">
        <v>10.5</v>
      </c>
      <c r="F82" s="65"/>
      <c r="G82" s="70">
        <f t="shared" si="12"/>
        <v>0</v>
      </c>
      <c r="H82" s="70"/>
      <c r="I82" s="70"/>
      <c r="J82" s="70"/>
      <c r="K82" s="70"/>
      <c r="M82" s="134"/>
      <c r="N82" s="136"/>
      <c r="O82" s="136"/>
    </row>
    <row r="83" spans="1:21" s="48" customFormat="1" ht="30.75" customHeight="1" x14ac:dyDescent="0.25">
      <c r="A83" s="52"/>
      <c r="B83" s="49" t="s">
        <v>347</v>
      </c>
      <c r="C83" s="38">
        <v>1025</v>
      </c>
      <c r="D83" s="71">
        <f>SUM(D84:D116)</f>
        <v>171.7</v>
      </c>
      <c r="E83" s="71">
        <f t="shared" ref="E83:F83" si="13">SUM(E84:E116)</f>
        <v>7637.8</v>
      </c>
      <c r="F83" s="71">
        <f t="shared" si="13"/>
        <v>318.7</v>
      </c>
      <c r="G83" s="71">
        <f>SUM(H83:K83)</f>
        <v>344.5</v>
      </c>
      <c r="H83" s="71">
        <f t="shared" ref="H83" si="14">SUM(H84:H117)</f>
        <v>89.9</v>
      </c>
      <c r="I83" s="71">
        <f>SUM(I84:I117)</f>
        <v>75.799999999999983</v>
      </c>
      <c r="J83" s="71">
        <f t="shared" ref="J83:K83" si="15">SUM(J84:J117)</f>
        <v>70.600000000000009</v>
      </c>
      <c r="K83" s="71">
        <f t="shared" si="15"/>
        <v>108.19999999999999</v>
      </c>
      <c r="M83" s="134"/>
      <c r="N83" s="135"/>
      <c r="O83" s="135"/>
      <c r="P83" s="115"/>
      <c r="Q83" s="115"/>
      <c r="R83" s="115"/>
      <c r="S83" s="115"/>
      <c r="T83" s="115"/>
      <c r="U83" s="115"/>
    </row>
    <row r="84" spans="1:21" s="48" customFormat="1" ht="48" customHeight="1" x14ac:dyDescent="0.25">
      <c r="A84" s="57"/>
      <c r="B84" s="44" t="s">
        <v>300</v>
      </c>
      <c r="C84" s="14"/>
      <c r="D84" s="65"/>
      <c r="E84" s="65">
        <v>30.4</v>
      </c>
      <c r="F84" s="65"/>
      <c r="G84" s="70">
        <f>SUM(H84:K84)</f>
        <v>0</v>
      </c>
      <c r="H84" s="70"/>
      <c r="I84" s="70"/>
      <c r="J84" s="70"/>
      <c r="K84" s="70"/>
      <c r="L84" s="116"/>
      <c r="M84" s="134"/>
      <c r="N84" s="136"/>
      <c r="O84" s="136"/>
    </row>
    <row r="85" spans="1:21" s="48" customFormat="1" ht="62.25" customHeight="1" x14ac:dyDescent="0.25">
      <c r="A85" s="57"/>
      <c r="B85" s="46" t="s">
        <v>319</v>
      </c>
      <c r="C85" s="14"/>
      <c r="D85" s="65">
        <v>6.4</v>
      </c>
      <c r="E85" s="65">
        <v>6.8</v>
      </c>
      <c r="F85" s="65"/>
      <c r="G85" s="70">
        <f t="shared" ref="G85:G117" si="16">SUM(H85:K85)</f>
        <v>0</v>
      </c>
      <c r="H85" s="70"/>
      <c r="I85" s="70"/>
      <c r="J85" s="70"/>
      <c r="K85" s="70"/>
      <c r="M85" s="134"/>
      <c r="N85" s="136"/>
      <c r="O85" s="136"/>
    </row>
    <row r="86" spans="1:21" s="48" customFormat="1" ht="18" customHeight="1" x14ac:dyDescent="0.25">
      <c r="A86" s="49"/>
      <c r="B86" s="46" t="s">
        <v>348</v>
      </c>
      <c r="C86" s="38"/>
      <c r="D86" s="65"/>
      <c r="E86" s="65">
        <v>48</v>
      </c>
      <c r="F86" s="65">
        <v>45.2</v>
      </c>
      <c r="G86" s="70">
        <f t="shared" si="16"/>
        <v>69.400000000000006</v>
      </c>
      <c r="H86" s="70">
        <v>17.3</v>
      </c>
      <c r="I86" s="70">
        <v>17.399999999999999</v>
      </c>
      <c r="J86" s="70">
        <v>17.3</v>
      </c>
      <c r="K86" s="70">
        <v>17.399999999999999</v>
      </c>
      <c r="M86" s="134"/>
      <c r="N86" s="136"/>
      <c r="O86" s="136"/>
    </row>
    <row r="87" spans="1:21" s="48" customFormat="1" ht="18" customHeight="1" x14ac:dyDescent="0.25">
      <c r="A87" s="49"/>
      <c r="B87" s="46" t="s">
        <v>322</v>
      </c>
      <c r="C87" s="38"/>
      <c r="D87" s="65">
        <v>32.5</v>
      </c>
      <c r="E87" s="65">
        <v>34.4</v>
      </c>
      <c r="F87" s="65"/>
      <c r="G87" s="70">
        <f t="shared" si="16"/>
        <v>0</v>
      </c>
      <c r="H87" s="70"/>
      <c r="I87" s="70"/>
      <c r="J87" s="70"/>
      <c r="K87" s="70"/>
      <c r="M87" s="134"/>
      <c r="N87" s="136"/>
      <c r="O87" s="136"/>
    </row>
    <row r="88" spans="1:21" s="48" customFormat="1" ht="18" customHeight="1" x14ac:dyDescent="0.25">
      <c r="A88" s="49"/>
      <c r="B88" s="46" t="s">
        <v>323</v>
      </c>
      <c r="C88" s="38"/>
      <c r="D88" s="65">
        <v>7</v>
      </c>
      <c r="E88" s="65">
        <v>9.5</v>
      </c>
      <c r="F88" s="65"/>
      <c r="G88" s="70">
        <f t="shared" si="16"/>
        <v>0</v>
      </c>
      <c r="H88" s="70"/>
      <c r="I88" s="70"/>
      <c r="J88" s="70"/>
      <c r="K88" s="70"/>
      <c r="M88" s="134"/>
      <c r="N88" s="136"/>
      <c r="O88" s="136"/>
    </row>
    <row r="89" spans="1:21" s="48" customFormat="1" ht="33" customHeight="1" x14ac:dyDescent="0.25">
      <c r="A89" s="49"/>
      <c r="B89" s="46" t="s">
        <v>324</v>
      </c>
      <c r="C89" s="38"/>
      <c r="D89" s="65"/>
      <c r="E89" s="65">
        <v>383.7</v>
      </c>
      <c r="F89" s="65"/>
      <c r="G89" s="70">
        <f t="shared" si="16"/>
        <v>0</v>
      </c>
      <c r="H89" s="70"/>
      <c r="I89" s="70"/>
      <c r="J89" s="70"/>
      <c r="K89" s="70"/>
      <c r="M89" s="134"/>
      <c r="N89" s="136"/>
      <c r="O89" s="136"/>
    </row>
    <row r="90" spans="1:21" s="48" customFormat="1" ht="30.75" customHeight="1" x14ac:dyDescent="0.25">
      <c r="A90" s="49"/>
      <c r="B90" s="46" t="s">
        <v>325</v>
      </c>
      <c r="C90" s="38"/>
      <c r="D90" s="65"/>
      <c r="E90" s="65">
        <v>47</v>
      </c>
      <c r="F90" s="65"/>
      <c r="G90" s="70">
        <f t="shared" si="16"/>
        <v>0</v>
      </c>
      <c r="H90" s="70"/>
      <c r="I90" s="70"/>
      <c r="J90" s="70"/>
      <c r="K90" s="70"/>
      <c r="M90" s="134"/>
      <c r="N90" s="136"/>
      <c r="O90" s="136"/>
    </row>
    <row r="91" spans="1:21" s="48" customFormat="1" ht="34.5" customHeight="1" x14ac:dyDescent="0.25">
      <c r="A91" s="49"/>
      <c r="B91" s="46" t="s">
        <v>326</v>
      </c>
      <c r="C91" s="38"/>
      <c r="D91" s="65"/>
      <c r="E91" s="65">
        <v>110.3</v>
      </c>
      <c r="F91" s="65"/>
      <c r="G91" s="70">
        <f t="shared" si="16"/>
        <v>0</v>
      </c>
      <c r="H91" s="70"/>
      <c r="I91" s="70"/>
      <c r="J91" s="70"/>
      <c r="K91" s="70"/>
      <c r="M91" s="134"/>
      <c r="N91" s="136"/>
      <c r="O91" s="136"/>
    </row>
    <row r="92" spans="1:21" s="48" customFormat="1" ht="18" customHeight="1" x14ac:dyDescent="0.25">
      <c r="A92" s="49"/>
      <c r="B92" s="46" t="s">
        <v>32</v>
      </c>
      <c r="C92" s="38"/>
      <c r="D92" s="65"/>
      <c r="E92" s="65">
        <v>6.8</v>
      </c>
      <c r="F92" s="65"/>
      <c r="G92" s="70">
        <f t="shared" si="16"/>
        <v>0</v>
      </c>
      <c r="H92" s="70"/>
      <c r="I92" s="70"/>
      <c r="J92" s="70"/>
      <c r="K92" s="70"/>
      <c r="M92" s="134"/>
      <c r="N92" s="136"/>
      <c r="O92" s="136"/>
    </row>
    <row r="93" spans="1:21" s="48" customFormat="1" ht="18" customHeight="1" x14ac:dyDescent="0.25">
      <c r="A93" s="49"/>
      <c r="B93" s="46" t="s">
        <v>327</v>
      </c>
      <c r="C93" s="38"/>
      <c r="D93" s="65"/>
      <c r="E93" s="65">
        <v>2.4</v>
      </c>
      <c r="F93" s="65"/>
      <c r="G93" s="70">
        <f t="shared" si="16"/>
        <v>0</v>
      </c>
      <c r="H93" s="70"/>
      <c r="I93" s="70"/>
      <c r="J93" s="70"/>
      <c r="K93" s="70"/>
      <c r="M93" s="134"/>
      <c r="N93" s="136"/>
      <c r="O93" s="136"/>
    </row>
    <row r="94" spans="1:21" s="48" customFormat="1" ht="18" customHeight="1" x14ac:dyDescent="0.25">
      <c r="A94" s="49"/>
      <c r="B94" s="46" t="s">
        <v>569</v>
      </c>
      <c r="C94" s="38"/>
      <c r="D94" s="65"/>
      <c r="E94" s="65">
        <v>82.6</v>
      </c>
      <c r="F94" s="65">
        <v>95</v>
      </c>
      <c r="G94" s="70">
        <f t="shared" si="16"/>
        <v>106.89999999999999</v>
      </c>
      <c r="H94" s="70">
        <v>26.7</v>
      </c>
      <c r="I94" s="70">
        <v>26.7</v>
      </c>
      <c r="J94" s="70">
        <v>26.7</v>
      </c>
      <c r="K94" s="70">
        <v>26.8</v>
      </c>
      <c r="M94" s="134"/>
      <c r="N94" s="136"/>
      <c r="O94" s="136"/>
    </row>
    <row r="95" spans="1:21" s="48" customFormat="1" ht="18" customHeight="1" x14ac:dyDescent="0.25">
      <c r="A95" s="49"/>
      <c r="B95" s="46" t="s">
        <v>328</v>
      </c>
      <c r="C95" s="38"/>
      <c r="D95" s="65">
        <v>3.8</v>
      </c>
      <c r="E95" s="65">
        <v>4</v>
      </c>
      <c r="F95" s="65"/>
      <c r="G95" s="70">
        <f t="shared" si="16"/>
        <v>0</v>
      </c>
      <c r="H95" s="70"/>
      <c r="I95" s="70"/>
      <c r="J95" s="70"/>
      <c r="K95" s="70"/>
      <c r="M95" s="134"/>
      <c r="N95" s="136"/>
      <c r="O95" s="136"/>
    </row>
    <row r="96" spans="1:21" s="48" customFormat="1" ht="18" customHeight="1" x14ac:dyDescent="0.25">
      <c r="A96" s="49"/>
      <c r="B96" s="46" t="s">
        <v>329</v>
      </c>
      <c r="C96" s="38"/>
      <c r="D96" s="65">
        <v>14.6</v>
      </c>
      <c r="E96" s="65">
        <v>15.6</v>
      </c>
      <c r="F96" s="65"/>
      <c r="G96" s="70">
        <f t="shared" si="16"/>
        <v>0</v>
      </c>
      <c r="H96" s="70"/>
      <c r="I96" s="70"/>
      <c r="J96" s="70"/>
      <c r="K96" s="70"/>
      <c r="M96" s="134"/>
      <c r="N96" s="136"/>
      <c r="O96" s="136"/>
    </row>
    <row r="97" spans="1:15" s="48" customFormat="1" ht="18" customHeight="1" x14ac:dyDescent="0.25">
      <c r="A97" s="49"/>
      <c r="B97" s="46" t="s">
        <v>349</v>
      </c>
      <c r="C97" s="38"/>
      <c r="D97" s="65"/>
      <c r="E97" s="65">
        <v>10.199999999999999</v>
      </c>
      <c r="F97" s="65"/>
      <c r="G97" s="70">
        <f t="shared" si="16"/>
        <v>0</v>
      </c>
      <c r="H97" s="70"/>
      <c r="I97" s="70"/>
      <c r="J97" s="70"/>
      <c r="K97" s="70"/>
      <c r="M97" s="134"/>
      <c r="N97" s="136"/>
      <c r="O97" s="136"/>
    </row>
    <row r="98" spans="1:15" s="48" customFormat="1" ht="18" customHeight="1" x14ac:dyDescent="0.25">
      <c r="A98" s="49"/>
      <c r="B98" s="46" t="s">
        <v>331</v>
      </c>
      <c r="C98" s="38"/>
      <c r="D98" s="65"/>
      <c r="E98" s="65">
        <v>5.0999999999999996</v>
      </c>
      <c r="F98" s="65"/>
      <c r="G98" s="70">
        <f t="shared" si="16"/>
        <v>0</v>
      </c>
      <c r="H98" s="70"/>
      <c r="I98" s="70"/>
      <c r="J98" s="70"/>
      <c r="K98" s="70"/>
      <c r="M98" s="134"/>
      <c r="N98" s="136"/>
      <c r="O98" s="136"/>
    </row>
    <row r="99" spans="1:15" s="48" customFormat="1" ht="18" customHeight="1" x14ac:dyDescent="0.25">
      <c r="A99" s="49"/>
      <c r="B99" s="46" t="s">
        <v>332</v>
      </c>
      <c r="C99" s="38"/>
      <c r="D99" s="65">
        <v>4.8</v>
      </c>
      <c r="E99" s="65">
        <v>3.9</v>
      </c>
      <c r="F99" s="65"/>
      <c r="G99" s="70">
        <f t="shared" si="16"/>
        <v>0</v>
      </c>
      <c r="H99" s="70"/>
      <c r="I99" s="70"/>
      <c r="J99" s="70"/>
      <c r="K99" s="70"/>
      <c r="M99" s="134"/>
      <c r="N99" s="136"/>
      <c r="O99" s="136"/>
    </row>
    <row r="100" spans="1:15" s="48" customFormat="1" ht="18" customHeight="1" x14ac:dyDescent="0.25">
      <c r="A100" s="49"/>
      <c r="B100" s="46" t="s">
        <v>333</v>
      </c>
      <c r="C100" s="38"/>
      <c r="D100" s="65">
        <v>11.5</v>
      </c>
      <c r="E100" s="65">
        <v>9.3000000000000007</v>
      </c>
      <c r="F100" s="65"/>
      <c r="G100" s="70">
        <f t="shared" si="16"/>
        <v>0</v>
      </c>
      <c r="H100" s="70"/>
      <c r="I100" s="70"/>
      <c r="J100" s="70"/>
      <c r="K100" s="70"/>
      <c r="M100" s="134"/>
      <c r="N100" s="136"/>
      <c r="O100" s="136"/>
    </row>
    <row r="101" spans="1:15" s="48" customFormat="1" ht="18" customHeight="1" x14ac:dyDescent="0.25">
      <c r="A101" s="49"/>
      <c r="B101" s="46" t="s">
        <v>350</v>
      </c>
      <c r="C101" s="38"/>
      <c r="D101" s="65"/>
      <c r="E101" s="65"/>
      <c r="F101" s="65"/>
      <c r="G101" s="70">
        <f t="shared" si="16"/>
        <v>0</v>
      </c>
      <c r="H101" s="70"/>
      <c r="I101" s="70"/>
      <c r="J101" s="70"/>
      <c r="K101" s="70"/>
      <c r="M101" s="134"/>
      <c r="N101" s="136"/>
      <c r="O101" s="136"/>
    </row>
    <row r="102" spans="1:15" s="48" customFormat="1" ht="18" customHeight="1" x14ac:dyDescent="0.25">
      <c r="A102" s="49"/>
      <c r="B102" s="46" t="s">
        <v>351</v>
      </c>
      <c r="C102" s="38"/>
      <c r="D102" s="65"/>
      <c r="E102" s="65"/>
      <c r="F102" s="65">
        <v>13.5</v>
      </c>
      <c r="G102" s="70">
        <f t="shared" si="16"/>
        <v>49.9</v>
      </c>
      <c r="H102" s="70">
        <v>12</v>
      </c>
      <c r="I102" s="70">
        <v>12.9</v>
      </c>
      <c r="J102" s="70">
        <v>12</v>
      </c>
      <c r="K102" s="70">
        <v>13</v>
      </c>
      <c r="M102" s="134"/>
      <c r="N102" s="136"/>
      <c r="O102" s="136"/>
    </row>
    <row r="103" spans="1:15" s="48" customFormat="1" ht="18" customHeight="1" x14ac:dyDescent="0.25">
      <c r="A103" s="49"/>
      <c r="B103" s="46" t="s">
        <v>37</v>
      </c>
      <c r="C103" s="38"/>
      <c r="D103" s="65"/>
      <c r="E103" s="65"/>
      <c r="F103" s="65">
        <v>44.3</v>
      </c>
      <c r="G103" s="70">
        <f t="shared" si="16"/>
        <v>0</v>
      </c>
      <c r="H103" s="70"/>
      <c r="I103" s="70"/>
      <c r="J103" s="70"/>
      <c r="K103" s="70"/>
      <c r="M103" s="134"/>
      <c r="N103" s="136"/>
      <c r="O103" s="136"/>
    </row>
    <row r="104" spans="1:15" s="48" customFormat="1" ht="32.25" customHeight="1" x14ac:dyDescent="0.25">
      <c r="A104" s="49"/>
      <c r="B104" s="39" t="s">
        <v>335</v>
      </c>
      <c r="C104" s="38"/>
      <c r="D104" s="65"/>
      <c r="E104" s="65"/>
      <c r="F104" s="65">
        <v>6.7</v>
      </c>
      <c r="G104" s="70">
        <f t="shared" si="16"/>
        <v>0</v>
      </c>
      <c r="H104" s="70"/>
      <c r="I104" s="70"/>
      <c r="J104" s="70"/>
      <c r="K104" s="70"/>
      <c r="M104" s="134"/>
      <c r="N104" s="136"/>
      <c r="O104" s="136"/>
    </row>
    <row r="105" spans="1:15" s="48" customFormat="1" ht="18" customHeight="1" x14ac:dyDescent="0.25">
      <c r="A105" s="49"/>
      <c r="B105" s="46" t="s">
        <v>346</v>
      </c>
      <c r="C105" s="38"/>
      <c r="D105" s="65"/>
      <c r="E105" s="65"/>
      <c r="F105" s="65">
        <v>0.5</v>
      </c>
      <c r="G105" s="70">
        <f t="shared" si="16"/>
        <v>0</v>
      </c>
      <c r="H105" s="70"/>
      <c r="I105" s="70"/>
      <c r="J105" s="70"/>
      <c r="K105" s="70"/>
      <c r="M105" s="134"/>
      <c r="N105" s="136"/>
      <c r="O105" s="136"/>
    </row>
    <row r="106" spans="1:15" s="48" customFormat="1" ht="18" customHeight="1" x14ac:dyDescent="0.25">
      <c r="A106" s="49"/>
      <c r="B106" s="46" t="s">
        <v>312</v>
      </c>
      <c r="C106" s="38"/>
      <c r="D106" s="65"/>
      <c r="E106" s="65">
        <v>223.5</v>
      </c>
      <c r="F106" s="65"/>
      <c r="G106" s="70">
        <f t="shared" si="16"/>
        <v>0</v>
      </c>
      <c r="H106" s="70"/>
      <c r="I106" s="70"/>
      <c r="J106" s="70"/>
      <c r="K106" s="70"/>
      <c r="M106" s="134"/>
      <c r="N106" s="136"/>
      <c r="O106" s="136"/>
    </row>
    <row r="107" spans="1:15" s="48" customFormat="1" ht="18" customHeight="1" x14ac:dyDescent="0.25">
      <c r="A107" s="49"/>
      <c r="B107" s="46" t="s">
        <v>313</v>
      </c>
      <c r="C107" s="38"/>
      <c r="D107" s="65">
        <v>62.8</v>
      </c>
      <c r="E107" s="65">
        <v>3587.4</v>
      </c>
      <c r="F107" s="65"/>
      <c r="G107" s="70">
        <f t="shared" si="16"/>
        <v>64.3</v>
      </c>
      <c r="H107" s="70">
        <v>21.9</v>
      </c>
      <c r="I107" s="70">
        <v>7.7</v>
      </c>
      <c r="J107" s="70">
        <v>2.9</v>
      </c>
      <c r="K107" s="70">
        <v>31.8</v>
      </c>
      <c r="M107" s="139"/>
      <c r="N107" s="136"/>
      <c r="O107" s="136"/>
    </row>
    <row r="108" spans="1:15" s="48" customFormat="1" ht="31.5" customHeight="1" x14ac:dyDescent="0.25">
      <c r="A108" s="49"/>
      <c r="B108" s="46" t="s">
        <v>314</v>
      </c>
      <c r="C108" s="38"/>
      <c r="D108" s="65">
        <v>2.6</v>
      </c>
      <c r="E108" s="65">
        <v>236.3</v>
      </c>
      <c r="F108" s="65"/>
      <c r="G108" s="70">
        <f t="shared" si="16"/>
        <v>5.4</v>
      </c>
      <c r="H108" s="70">
        <v>1</v>
      </c>
      <c r="I108" s="70">
        <v>1.1000000000000001</v>
      </c>
      <c r="J108" s="70">
        <v>1.2</v>
      </c>
      <c r="K108" s="70">
        <v>2.1</v>
      </c>
      <c r="M108" s="139"/>
      <c r="N108" s="136"/>
      <c r="O108" s="136"/>
    </row>
    <row r="109" spans="1:15" s="48" customFormat="1" ht="18" customHeight="1" x14ac:dyDescent="0.25">
      <c r="A109" s="49"/>
      <c r="B109" s="46" t="s">
        <v>315</v>
      </c>
      <c r="C109" s="38"/>
      <c r="D109" s="65">
        <v>23.9</v>
      </c>
      <c r="E109" s="65">
        <v>2202.4</v>
      </c>
      <c r="F109" s="65"/>
      <c r="G109" s="70">
        <f t="shared" si="16"/>
        <v>36.9</v>
      </c>
      <c r="H109" s="70">
        <v>7.4</v>
      </c>
      <c r="I109" s="70">
        <v>7.8</v>
      </c>
      <c r="J109" s="70">
        <v>7.7</v>
      </c>
      <c r="K109" s="70">
        <v>14</v>
      </c>
      <c r="M109" s="139"/>
      <c r="N109" s="136"/>
      <c r="O109" s="136"/>
    </row>
    <row r="110" spans="1:15" s="48" customFormat="1" ht="18" customHeight="1" x14ac:dyDescent="0.25">
      <c r="A110" s="49"/>
      <c r="B110" s="46" t="s">
        <v>316</v>
      </c>
      <c r="C110" s="38"/>
      <c r="D110" s="65">
        <v>1.8</v>
      </c>
      <c r="E110" s="65">
        <v>111</v>
      </c>
      <c r="F110" s="65"/>
      <c r="G110" s="70">
        <f t="shared" si="16"/>
        <v>3.7</v>
      </c>
      <c r="H110" s="70">
        <v>0.3</v>
      </c>
      <c r="I110" s="70">
        <v>0.8</v>
      </c>
      <c r="J110" s="70">
        <v>1</v>
      </c>
      <c r="K110" s="70">
        <v>1.6</v>
      </c>
      <c r="M110" s="139"/>
      <c r="N110" s="136"/>
      <c r="O110" s="136"/>
    </row>
    <row r="111" spans="1:15" s="48" customFormat="1" ht="18" customHeight="1" x14ac:dyDescent="0.25">
      <c r="A111" s="49"/>
      <c r="B111" s="46" t="s">
        <v>340</v>
      </c>
      <c r="C111" s="38"/>
      <c r="D111" s="65"/>
      <c r="E111" s="65">
        <v>467.2</v>
      </c>
      <c r="F111" s="65"/>
      <c r="G111" s="70">
        <f t="shared" si="16"/>
        <v>0</v>
      </c>
      <c r="H111" s="70"/>
      <c r="I111" s="70"/>
      <c r="J111" s="70"/>
      <c r="K111" s="70"/>
      <c r="M111" s="134"/>
      <c r="N111" s="136"/>
      <c r="O111" s="136"/>
    </row>
    <row r="112" spans="1:15" s="48" customFormat="1" ht="33" customHeight="1" x14ac:dyDescent="0.25">
      <c r="A112" s="49"/>
      <c r="B112" s="46" t="s">
        <v>343</v>
      </c>
      <c r="C112" s="38"/>
      <c r="D112" s="65"/>
      <c r="E112" s="65"/>
      <c r="F112" s="65">
        <v>7.5</v>
      </c>
      <c r="G112" s="70">
        <f t="shared" si="16"/>
        <v>0</v>
      </c>
      <c r="H112" s="70"/>
      <c r="I112" s="70"/>
      <c r="J112" s="70"/>
      <c r="K112" s="70"/>
      <c r="M112" s="134"/>
      <c r="N112" s="136"/>
      <c r="O112" s="136"/>
    </row>
    <row r="113" spans="1:20" s="48" customFormat="1" ht="32.25" customHeight="1" x14ac:dyDescent="0.25">
      <c r="A113" s="49"/>
      <c r="B113" s="46" t="s">
        <v>352</v>
      </c>
      <c r="C113" s="38"/>
      <c r="D113" s="65"/>
      <c r="E113" s="65"/>
      <c r="F113" s="65">
        <v>5.3</v>
      </c>
      <c r="G113" s="70">
        <f t="shared" si="16"/>
        <v>5.6999999999999993</v>
      </c>
      <c r="H113" s="70">
        <v>1.4</v>
      </c>
      <c r="I113" s="70">
        <v>1.4</v>
      </c>
      <c r="J113" s="70">
        <v>1.4</v>
      </c>
      <c r="K113" s="70">
        <v>1.5</v>
      </c>
      <c r="M113" s="134"/>
      <c r="N113" s="136"/>
      <c r="O113" s="136"/>
    </row>
    <row r="114" spans="1:20" s="48" customFormat="1" ht="16.5" customHeight="1" x14ac:dyDescent="0.25">
      <c r="A114" s="49"/>
      <c r="B114" s="46" t="s">
        <v>353</v>
      </c>
      <c r="C114" s="38"/>
      <c r="D114" s="65"/>
      <c r="E114" s="65"/>
      <c r="F114" s="65"/>
      <c r="G114" s="70">
        <f t="shared" si="16"/>
        <v>0</v>
      </c>
      <c r="H114" s="70"/>
      <c r="I114" s="70"/>
      <c r="J114" s="70"/>
      <c r="K114" s="70"/>
      <c r="M114" s="134"/>
      <c r="N114" s="136"/>
      <c r="O114" s="136"/>
    </row>
    <row r="115" spans="1:20" s="48" customFormat="1" ht="16.5" customHeight="1" x14ac:dyDescent="0.25">
      <c r="A115" s="49"/>
      <c r="B115" s="46" t="s">
        <v>34</v>
      </c>
      <c r="C115" s="38"/>
      <c r="D115" s="65"/>
      <c r="E115" s="65"/>
      <c r="F115" s="65"/>
      <c r="G115" s="70">
        <f t="shared" si="16"/>
        <v>0.3</v>
      </c>
      <c r="H115" s="70">
        <v>0.3</v>
      </c>
      <c r="I115" s="70"/>
      <c r="J115" s="70"/>
      <c r="K115" s="70"/>
      <c r="M115" s="134"/>
      <c r="N115" s="136"/>
      <c r="O115" s="136"/>
    </row>
    <row r="116" spans="1:20" s="48" customFormat="1" ht="31.5" customHeight="1" x14ac:dyDescent="0.25">
      <c r="A116" s="49"/>
      <c r="B116" s="46" t="s">
        <v>354</v>
      </c>
      <c r="C116" s="38"/>
      <c r="D116" s="65"/>
      <c r="E116" s="65"/>
      <c r="F116" s="65">
        <v>100.7</v>
      </c>
      <c r="G116" s="70">
        <f t="shared" si="16"/>
        <v>0</v>
      </c>
      <c r="H116" s="70"/>
      <c r="I116" s="70"/>
      <c r="J116" s="70"/>
      <c r="K116" s="70"/>
      <c r="M116" s="134"/>
      <c r="N116" s="136"/>
      <c r="O116" s="136"/>
    </row>
    <row r="117" spans="1:20" s="48" customFormat="1" ht="17.25" customHeight="1" x14ac:dyDescent="0.25">
      <c r="A117" s="124"/>
      <c r="B117" s="39" t="s">
        <v>346</v>
      </c>
      <c r="C117" s="38"/>
      <c r="D117" s="65"/>
      <c r="E117" s="65"/>
      <c r="F117" s="65"/>
      <c r="G117" s="70">
        <f t="shared" si="16"/>
        <v>2</v>
      </c>
      <c r="H117" s="70">
        <v>1.6</v>
      </c>
      <c r="I117" s="70"/>
      <c r="J117" s="70">
        <v>0.4</v>
      </c>
      <c r="K117" s="70"/>
      <c r="M117" s="134"/>
      <c r="N117" s="136"/>
      <c r="O117" s="136"/>
    </row>
    <row r="118" spans="1:20" s="48" customFormat="1" ht="33.75" customHeight="1" x14ac:dyDescent="0.25">
      <c r="A118" s="434" t="s">
        <v>38</v>
      </c>
      <c r="B118" s="431"/>
      <c r="C118" s="38">
        <v>1030</v>
      </c>
      <c r="D118" s="64">
        <f>D119</f>
        <v>20107.700000000004</v>
      </c>
      <c r="E118" s="64">
        <f>E119</f>
        <v>991.90000000000009</v>
      </c>
      <c r="F118" s="64">
        <f>F119</f>
        <v>532</v>
      </c>
      <c r="G118" s="71">
        <f>SUM(H118:K118)</f>
        <v>447</v>
      </c>
      <c r="H118" s="64">
        <f t="shared" ref="H118:K118" si="17">H119</f>
        <v>114.5</v>
      </c>
      <c r="I118" s="64">
        <f t="shared" si="17"/>
        <v>112.5</v>
      </c>
      <c r="J118" s="64">
        <f t="shared" si="17"/>
        <v>107.5</v>
      </c>
      <c r="K118" s="64">
        <f t="shared" si="17"/>
        <v>112.5</v>
      </c>
      <c r="M118" s="134"/>
      <c r="N118" s="136"/>
      <c r="O118" s="136"/>
    </row>
    <row r="119" spans="1:20" s="48" customFormat="1" ht="32.25" customHeight="1" x14ac:dyDescent="0.25">
      <c r="A119" s="38"/>
      <c r="B119" s="41" t="s">
        <v>379</v>
      </c>
      <c r="C119" s="52">
        <v>1035</v>
      </c>
      <c r="D119" s="64">
        <f>SUM(D120:D147)</f>
        <v>20107.700000000004</v>
      </c>
      <c r="E119" s="64">
        <f t="shared" ref="E119:K119" si="18">SUM(E120:E139)</f>
        <v>991.90000000000009</v>
      </c>
      <c r="F119" s="64">
        <f t="shared" si="18"/>
        <v>532</v>
      </c>
      <c r="G119" s="64">
        <f>SUM(H119:K119)</f>
        <v>447</v>
      </c>
      <c r="H119" s="64">
        <f t="shared" si="18"/>
        <v>114.5</v>
      </c>
      <c r="I119" s="64">
        <f t="shared" si="18"/>
        <v>112.5</v>
      </c>
      <c r="J119" s="64">
        <f t="shared" si="18"/>
        <v>107.5</v>
      </c>
      <c r="K119" s="64">
        <f t="shared" si="18"/>
        <v>112.5</v>
      </c>
      <c r="M119" s="137"/>
      <c r="N119" s="137"/>
      <c r="O119" s="137"/>
      <c r="P119" s="116"/>
      <c r="Q119" s="116"/>
      <c r="R119" s="116"/>
      <c r="S119" s="116"/>
      <c r="T119" s="116"/>
    </row>
    <row r="120" spans="1:20" s="48" customFormat="1" ht="18" customHeight="1" x14ac:dyDescent="0.25">
      <c r="A120" s="14"/>
      <c r="B120" s="46" t="s">
        <v>320</v>
      </c>
      <c r="C120" s="58"/>
      <c r="D120" s="65">
        <v>190.2</v>
      </c>
      <c r="E120" s="65">
        <v>187.6</v>
      </c>
      <c r="F120" s="65"/>
      <c r="G120" s="65">
        <f>SUM(H120:K120)</f>
        <v>0</v>
      </c>
      <c r="H120" s="65"/>
      <c r="I120" s="65"/>
      <c r="J120" s="65"/>
      <c r="K120" s="65"/>
      <c r="M120" s="134"/>
      <c r="N120" s="138"/>
      <c r="O120" s="136"/>
    </row>
    <row r="121" spans="1:20" s="48" customFormat="1" ht="18" customHeight="1" x14ac:dyDescent="0.25">
      <c r="A121" s="14"/>
      <c r="B121" s="46" t="s">
        <v>355</v>
      </c>
      <c r="C121" s="58"/>
      <c r="D121" s="65">
        <v>169.9</v>
      </c>
      <c r="E121" s="65">
        <v>179.1</v>
      </c>
      <c r="F121" s="65">
        <v>177.2</v>
      </c>
      <c r="G121" s="65">
        <f t="shared" ref="G121:G139" si="19">SUM(H121:K121)</f>
        <v>190</v>
      </c>
      <c r="H121" s="65">
        <v>47.5</v>
      </c>
      <c r="I121" s="65">
        <v>47.5</v>
      </c>
      <c r="J121" s="65">
        <v>47.5</v>
      </c>
      <c r="K121" s="65">
        <v>47.5</v>
      </c>
      <c r="M121" s="134"/>
      <c r="N121" s="136"/>
      <c r="O121" s="136"/>
    </row>
    <row r="122" spans="1:20" s="48" customFormat="1" ht="31.5" customHeight="1" x14ac:dyDescent="0.25">
      <c r="A122" s="14"/>
      <c r="B122" s="46" t="s">
        <v>310</v>
      </c>
      <c r="C122" s="58"/>
      <c r="D122" s="65">
        <v>10384.700000000001</v>
      </c>
      <c r="E122" s="65"/>
      <c r="F122" s="65"/>
      <c r="G122" s="65">
        <f t="shared" si="19"/>
        <v>0</v>
      </c>
      <c r="H122" s="65"/>
      <c r="I122" s="65"/>
      <c r="J122" s="65"/>
      <c r="K122" s="65"/>
      <c r="L122" s="139"/>
      <c r="M122" s="139"/>
      <c r="N122" s="139"/>
      <c r="O122" s="139"/>
    </row>
    <row r="123" spans="1:20" s="48" customFormat="1" ht="18" customHeight="1" x14ac:dyDescent="0.25">
      <c r="A123" s="14"/>
      <c r="B123" s="46" t="s">
        <v>311</v>
      </c>
      <c r="C123" s="58"/>
      <c r="D123" s="65">
        <v>1006.8</v>
      </c>
      <c r="E123" s="65">
        <v>625.20000000000005</v>
      </c>
      <c r="F123" s="65"/>
      <c r="G123" s="65">
        <f t="shared" si="19"/>
        <v>0</v>
      </c>
      <c r="H123" s="65"/>
      <c r="I123" s="65"/>
      <c r="J123" s="65"/>
      <c r="K123" s="65"/>
      <c r="M123" s="140"/>
      <c r="N123" s="139"/>
      <c r="O123" s="138"/>
    </row>
    <row r="124" spans="1:20" s="48" customFormat="1" ht="18" customHeight="1" x14ac:dyDescent="0.25">
      <c r="A124" s="14"/>
      <c r="B124" s="46" t="s">
        <v>356</v>
      </c>
      <c r="C124" s="58"/>
      <c r="D124" s="65">
        <v>73.400000000000006</v>
      </c>
      <c r="E124" s="65"/>
      <c r="F124" s="65">
        <v>205.6</v>
      </c>
      <c r="G124" s="65">
        <f t="shared" si="19"/>
        <v>257</v>
      </c>
      <c r="H124" s="65">
        <v>67</v>
      </c>
      <c r="I124" s="65">
        <v>65</v>
      </c>
      <c r="J124" s="65">
        <v>60</v>
      </c>
      <c r="K124" s="65">
        <v>65</v>
      </c>
      <c r="M124" s="137"/>
      <c r="N124" s="136"/>
      <c r="O124" s="136"/>
    </row>
    <row r="125" spans="1:20" s="48" customFormat="1" ht="18" customHeight="1" x14ac:dyDescent="0.25">
      <c r="A125" s="14"/>
      <c r="B125" s="46" t="s">
        <v>348</v>
      </c>
      <c r="C125" s="58"/>
      <c r="D125" s="65">
        <v>45.2</v>
      </c>
      <c r="E125" s="65"/>
      <c r="F125" s="65"/>
      <c r="G125" s="65"/>
      <c r="H125" s="65"/>
      <c r="I125" s="65"/>
      <c r="J125" s="65"/>
      <c r="K125" s="65"/>
      <c r="M125" s="134"/>
      <c r="N125" s="136"/>
      <c r="O125" s="136"/>
    </row>
    <row r="126" spans="1:20" s="48" customFormat="1" ht="18" customHeight="1" x14ac:dyDescent="0.25">
      <c r="A126" s="14"/>
      <c r="B126" s="46" t="s">
        <v>312</v>
      </c>
      <c r="C126" s="58"/>
      <c r="D126" s="65">
        <v>222.8</v>
      </c>
      <c r="E126" s="65"/>
      <c r="F126" s="65"/>
      <c r="G126" s="65">
        <f t="shared" si="19"/>
        <v>0</v>
      </c>
      <c r="H126" s="65"/>
      <c r="I126" s="65"/>
      <c r="J126" s="65"/>
      <c r="K126" s="65"/>
      <c r="M126" s="134"/>
      <c r="N126" s="136"/>
      <c r="O126" s="136"/>
    </row>
    <row r="127" spans="1:20" s="48" customFormat="1" ht="18" customHeight="1" x14ac:dyDescent="0.25">
      <c r="A127" s="14"/>
      <c r="B127" s="46" t="s">
        <v>313</v>
      </c>
      <c r="C127" s="58"/>
      <c r="D127" s="65">
        <v>2727.6</v>
      </c>
      <c r="E127" s="65"/>
      <c r="F127" s="65"/>
      <c r="G127" s="65">
        <f t="shared" si="19"/>
        <v>0</v>
      </c>
      <c r="H127" s="65"/>
      <c r="I127" s="65"/>
      <c r="J127" s="65"/>
      <c r="K127" s="65"/>
      <c r="L127" s="139"/>
      <c r="M127" s="139"/>
      <c r="N127" s="141"/>
      <c r="O127" s="136"/>
    </row>
    <row r="128" spans="1:20" s="48" customFormat="1" ht="29.25" customHeight="1" x14ac:dyDescent="0.25">
      <c r="A128" s="14"/>
      <c r="B128" s="46" t="s">
        <v>314</v>
      </c>
      <c r="C128" s="58"/>
      <c r="D128" s="65">
        <v>206.7</v>
      </c>
      <c r="E128" s="65"/>
      <c r="F128" s="65"/>
      <c r="G128" s="65">
        <f t="shared" si="19"/>
        <v>0</v>
      </c>
      <c r="H128" s="65"/>
      <c r="I128" s="65"/>
      <c r="J128" s="65"/>
      <c r="K128" s="65"/>
      <c r="L128" s="139"/>
      <c r="M128" s="139"/>
      <c r="N128" s="141"/>
      <c r="O128" s="136"/>
    </row>
    <row r="129" spans="1:15" s="48" customFormat="1" ht="18" customHeight="1" x14ac:dyDescent="0.25">
      <c r="A129" s="14"/>
      <c r="B129" s="46" t="s">
        <v>315</v>
      </c>
      <c r="C129" s="58"/>
      <c r="D129" s="65">
        <v>1719.9</v>
      </c>
      <c r="E129" s="65"/>
      <c r="F129" s="65"/>
      <c r="G129" s="65">
        <f t="shared" si="19"/>
        <v>0</v>
      </c>
      <c r="H129" s="65"/>
      <c r="I129" s="65"/>
      <c r="J129" s="65"/>
      <c r="K129" s="65"/>
      <c r="L129" s="139"/>
      <c r="M129" s="139"/>
      <c r="N129" s="141"/>
      <c r="O129" s="136"/>
    </row>
    <row r="130" spans="1:15" s="48" customFormat="1" ht="18" customHeight="1" x14ac:dyDescent="0.25">
      <c r="A130" s="14"/>
      <c r="B130" s="46" t="s">
        <v>316</v>
      </c>
      <c r="C130" s="58"/>
      <c r="D130" s="65">
        <v>203.7</v>
      </c>
      <c r="E130" s="65"/>
      <c r="F130" s="65"/>
      <c r="G130" s="65">
        <f t="shared" si="19"/>
        <v>0</v>
      </c>
      <c r="H130" s="65"/>
      <c r="I130" s="65"/>
      <c r="J130" s="65"/>
      <c r="K130" s="65"/>
      <c r="L130" s="139"/>
      <c r="M130" s="139"/>
      <c r="N130" s="141"/>
      <c r="O130" s="136"/>
    </row>
    <row r="131" spans="1:15" s="48" customFormat="1" ht="35.25" customHeight="1" x14ac:dyDescent="0.25">
      <c r="A131" s="14"/>
      <c r="B131" s="46" t="s">
        <v>357</v>
      </c>
      <c r="C131" s="58"/>
      <c r="D131" s="65">
        <v>610.9</v>
      </c>
      <c r="E131" s="65"/>
      <c r="F131" s="65">
        <v>149.19999999999999</v>
      </c>
      <c r="G131" s="65">
        <f t="shared" si="19"/>
        <v>0</v>
      </c>
      <c r="H131" s="65"/>
      <c r="I131" s="65"/>
      <c r="J131" s="65"/>
      <c r="K131" s="65"/>
      <c r="L131" s="139"/>
      <c r="M131" s="134"/>
      <c r="N131" s="139"/>
      <c r="O131" s="138"/>
    </row>
    <row r="132" spans="1:15" s="48" customFormat="1" ht="33.75" customHeight="1" x14ac:dyDescent="0.25">
      <c r="A132" s="14"/>
      <c r="B132" s="46" t="s">
        <v>325</v>
      </c>
      <c r="C132" s="58"/>
      <c r="D132" s="65">
        <v>59.1</v>
      </c>
      <c r="E132" s="65"/>
      <c r="F132" s="65"/>
      <c r="G132" s="65">
        <f t="shared" si="19"/>
        <v>0</v>
      </c>
      <c r="H132" s="65"/>
      <c r="I132" s="65"/>
      <c r="J132" s="65"/>
      <c r="K132" s="65"/>
      <c r="L132" s="139"/>
      <c r="M132" s="134"/>
      <c r="N132" s="136"/>
      <c r="O132" s="136"/>
    </row>
    <row r="133" spans="1:15" s="48" customFormat="1" ht="30" customHeight="1" x14ac:dyDescent="0.25">
      <c r="A133" s="14"/>
      <c r="B133" s="46" t="s">
        <v>326</v>
      </c>
      <c r="C133" s="58"/>
      <c r="D133" s="65">
        <v>134</v>
      </c>
      <c r="E133" s="65"/>
      <c r="F133" s="65"/>
      <c r="G133" s="65">
        <f t="shared" si="19"/>
        <v>0</v>
      </c>
      <c r="H133" s="65"/>
      <c r="I133" s="65"/>
      <c r="J133" s="65"/>
      <c r="K133" s="65"/>
      <c r="L133" s="139"/>
      <c r="M133" s="134"/>
      <c r="N133" s="136"/>
      <c r="O133" s="136"/>
    </row>
    <row r="134" spans="1:15" s="48" customFormat="1" ht="18" customHeight="1" x14ac:dyDescent="0.25">
      <c r="A134" s="14"/>
      <c r="B134" s="46" t="s">
        <v>32</v>
      </c>
      <c r="C134" s="58"/>
      <c r="D134" s="65">
        <v>6.4</v>
      </c>
      <c r="E134" s="65"/>
      <c r="F134" s="65"/>
      <c r="G134" s="65">
        <f t="shared" si="19"/>
        <v>0</v>
      </c>
      <c r="H134" s="65"/>
      <c r="I134" s="65"/>
      <c r="J134" s="65"/>
      <c r="K134" s="65"/>
      <c r="M134" s="134"/>
      <c r="N134" s="136"/>
      <c r="O134" s="136"/>
    </row>
    <row r="135" spans="1:15" s="48" customFormat="1" ht="18" customHeight="1" x14ac:dyDescent="0.25">
      <c r="A135" s="14"/>
      <c r="B135" s="46" t="s">
        <v>327</v>
      </c>
      <c r="C135" s="58"/>
      <c r="D135" s="65">
        <v>4.5</v>
      </c>
      <c r="E135" s="65"/>
      <c r="F135" s="65"/>
      <c r="G135" s="65">
        <f t="shared" si="19"/>
        <v>0</v>
      </c>
      <c r="H135" s="65"/>
      <c r="I135" s="65"/>
      <c r="J135" s="65"/>
      <c r="K135" s="65"/>
      <c r="M135" s="134"/>
      <c r="N135" s="136"/>
      <c r="O135" s="136"/>
    </row>
    <row r="136" spans="1:15" s="48" customFormat="1" ht="18" customHeight="1" x14ac:dyDescent="0.25">
      <c r="A136" s="14"/>
      <c r="B136" s="46" t="s">
        <v>349</v>
      </c>
      <c r="C136" s="58"/>
      <c r="D136" s="65">
        <v>12.9</v>
      </c>
      <c r="E136" s="65"/>
      <c r="F136" s="65"/>
      <c r="G136" s="65">
        <f t="shared" si="19"/>
        <v>0</v>
      </c>
      <c r="H136" s="65"/>
      <c r="I136" s="65"/>
      <c r="J136" s="65"/>
      <c r="K136" s="65"/>
      <c r="M136" s="134"/>
      <c r="N136" s="136"/>
      <c r="O136" s="136"/>
    </row>
    <row r="137" spans="1:15" s="48" customFormat="1" ht="18" customHeight="1" x14ac:dyDescent="0.25">
      <c r="A137" s="14"/>
      <c r="B137" s="46" t="s">
        <v>331</v>
      </c>
      <c r="C137" s="58"/>
      <c r="D137" s="65">
        <v>6.6</v>
      </c>
      <c r="E137" s="65"/>
      <c r="F137" s="65"/>
      <c r="G137" s="65">
        <f t="shared" si="19"/>
        <v>0</v>
      </c>
      <c r="H137" s="65"/>
      <c r="I137" s="65"/>
      <c r="J137" s="65"/>
      <c r="K137" s="65"/>
      <c r="M137" s="134"/>
      <c r="N137" s="136"/>
      <c r="O137" s="136"/>
    </row>
    <row r="138" spans="1:15" s="48" customFormat="1" ht="18" customHeight="1" x14ac:dyDescent="0.25">
      <c r="A138" s="14"/>
      <c r="B138" s="46" t="s">
        <v>340</v>
      </c>
      <c r="C138" s="58"/>
      <c r="D138" s="65">
        <v>677.9</v>
      </c>
      <c r="E138" s="65"/>
      <c r="F138" s="65"/>
      <c r="G138" s="65">
        <f t="shared" si="19"/>
        <v>0</v>
      </c>
      <c r="H138" s="65"/>
      <c r="I138" s="65"/>
      <c r="J138" s="65"/>
      <c r="K138" s="65"/>
      <c r="M138" s="134"/>
      <c r="N138" s="136"/>
      <c r="O138" s="136"/>
    </row>
    <row r="139" spans="1:15" s="48" customFormat="1" ht="46.5" customHeight="1" x14ac:dyDescent="0.25">
      <c r="A139" s="14"/>
      <c r="B139" s="46" t="s">
        <v>358</v>
      </c>
      <c r="C139" s="55"/>
      <c r="D139" s="65">
        <v>500</v>
      </c>
      <c r="E139" s="65"/>
      <c r="F139" s="65"/>
      <c r="G139" s="65">
        <f t="shared" si="19"/>
        <v>0</v>
      </c>
      <c r="H139" s="65"/>
      <c r="I139" s="65"/>
      <c r="J139" s="65"/>
      <c r="K139" s="65"/>
      <c r="M139" s="134"/>
      <c r="N139" s="136"/>
      <c r="O139" s="136"/>
    </row>
    <row r="140" spans="1:15" s="48" customFormat="1" ht="18" customHeight="1" x14ac:dyDescent="0.25">
      <c r="A140" s="14"/>
      <c r="B140" s="44" t="s">
        <v>350</v>
      </c>
      <c r="C140" s="127"/>
      <c r="D140" s="142">
        <v>4.0999999999999996</v>
      </c>
      <c r="E140" s="65"/>
      <c r="F140" s="65"/>
      <c r="G140" s="65"/>
      <c r="H140" s="65"/>
      <c r="I140" s="65"/>
      <c r="J140" s="65"/>
      <c r="K140" s="65"/>
      <c r="M140" s="134"/>
      <c r="N140" s="136"/>
      <c r="O140" s="136"/>
    </row>
    <row r="141" spans="1:15" s="48" customFormat="1" ht="18" customHeight="1" x14ac:dyDescent="0.25">
      <c r="A141" s="14"/>
      <c r="B141" s="39" t="s">
        <v>569</v>
      </c>
      <c r="C141" s="54"/>
      <c r="D141" s="128">
        <v>84.3</v>
      </c>
      <c r="E141" s="128"/>
      <c r="F141" s="128"/>
      <c r="G141" s="128"/>
      <c r="H141" s="128"/>
      <c r="I141" s="128"/>
      <c r="J141" s="128"/>
      <c r="K141" s="128"/>
      <c r="M141" s="134"/>
      <c r="N141" s="136"/>
      <c r="O141" s="136"/>
    </row>
    <row r="142" spans="1:15" s="48" customFormat="1" ht="31.5" customHeight="1" x14ac:dyDescent="0.25">
      <c r="A142" s="14"/>
      <c r="B142" s="39" t="s">
        <v>366</v>
      </c>
      <c r="C142" s="127"/>
      <c r="D142" s="142">
        <v>1.3</v>
      </c>
      <c r="E142" s="128"/>
      <c r="F142" s="128"/>
      <c r="G142" s="128"/>
      <c r="H142" s="128"/>
      <c r="I142" s="128"/>
      <c r="J142" s="128"/>
      <c r="K142" s="128"/>
      <c r="M142" s="134"/>
      <c r="N142" s="136"/>
      <c r="O142" s="136"/>
    </row>
    <row r="143" spans="1:15" s="48" customFormat="1" ht="18" customHeight="1" x14ac:dyDescent="0.25">
      <c r="A143" s="14"/>
      <c r="B143" s="39" t="s">
        <v>380</v>
      </c>
      <c r="C143" s="127"/>
      <c r="D143" s="142">
        <v>0.9</v>
      </c>
      <c r="E143" s="128"/>
      <c r="F143" s="128"/>
      <c r="G143" s="128"/>
      <c r="H143" s="128"/>
      <c r="I143" s="128"/>
      <c r="J143" s="128"/>
      <c r="K143" s="128"/>
      <c r="M143" s="134"/>
      <c r="N143" s="136"/>
      <c r="O143" s="136"/>
    </row>
    <row r="144" spans="1:15" s="48" customFormat="1" ht="47.25" customHeight="1" x14ac:dyDescent="0.25">
      <c r="A144" s="14"/>
      <c r="B144" s="39" t="s">
        <v>570</v>
      </c>
      <c r="C144" s="14"/>
      <c r="D144" s="142">
        <v>31.3</v>
      </c>
      <c r="E144" s="128"/>
      <c r="F144" s="128"/>
      <c r="G144" s="128"/>
      <c r="H144" s="128"/>
      <c r="I144" s="128"/>
      <c r="J144" s="128"/>
      <c r="K144" s="128"/>
      <c r="M144" s="134"/>
      <c r="N144" s="136"/>
      <c r="O144" s="136"/>
    </row>
    <row r="145" spans="1:15" s="48" customFormat="1" ht="19.5" customHeight="1" x14ac:dyDescent="0.25">
      <c r="A145" s="14"/>
      <c r="B145" s="129" t="s">
        <v>304</v>
      </c>
      <c r="C145" s="125"/>
      <c r="D145" s="142">
        <v>25.9</v>
      </c>
      <c r="E145" s="128"/>
      <c r="F145" s="128"/>
      <c r="G145" s="128"/>
      <c r="H145" s="128"/>
      <c r="I145" s="128"/>
      <c r="J145" s="128"/>
      <c r="K145" s="128"/>
      <c r="M145" s="134"/>
      <c r="N145" s="136"/>
      <c r="O145" s="136"/>
    </row>
    <row r="146" spans="1:15" s="48" customFormat="1" ht="34.5" customHeight="1" x14ac:dyDescent="0.25">
      <c r="A146" s="14"/>
      <c r="B146" s="46" t="s">
        <v>307</v>
      </c>
      <c r="C146" s="127"/>
      <c r="D146" s="142">
        <v>26.2</v>
      </c>
      <c r="E146" s="128"/>
      <c r="F146" s="128"/>
      <c r="G146" s="128"/>
      <c r="H146" s="128"/>
      <c r="I146" s="128"/>
      <c r="J146" s="128"/>
      <c r="K146" s="128"/>
      <c r="M146" s="134"/>
      <c r="N146" s="136"/>
      <c r="O146" s="136"/>
    </row>
    <row r="147" spans="1:15" s="48" customFormat="1" ht="19.5" customHeight="1" x14ac:dyDescent="0.25">
      <c r="A147" s="14"/>
      <c r="B147" s="39" t="s">
        <v>301</v>
      </c>
      <c r="C147" s="38"/>
      <c r="D147" s="65">
        <v>970.5</v>
      </c>
      <c r="E147" s="128"/>
      <c r="F147" s="128"/>
      <c r="G147" s="128"/>
      <c r="H147" s="128"/>
      <c r="I147" s="128"/>
      <c r="J147" s="128"/>
      <c r="K147" s="128"/>
      <c r="M147" s="134"/>
      <c r="N147" s="136"/>
      <c r="O147" s="136"/>
    </row>
    <row r="148" spans="1:15" s="48" customFormat="1" ht="19.5" customHeight="1" x14ac:dyDescent="0.25">
      <c r="A148" s="33"/>
      <c r="B148" s="59"/>
      <c r="C148" s="60"/>
      <c r="D148" s="61"/>
      <c r="E148" s="61"/>
      <c r="F148" s="61"/>
      <c r="G148" s="61"/>
      <c r="H148" s="61"/>
      <c r="I148" s="61"/>
      <c r="J148" s="61"/>
      <c r="K148" s="61"/>
      <c r="M148" s="134"/>
      <c r="N148" s="136"/>
      <c r="O148" s="136"/>
    </row>
    <row r="149" spans="1:15" ht="76.5" customHeight="1" x14ac:dyDescent="0.3">
      <c r="B149" s="429" t="s">
        <v>40</v>
      </c>
      <c r="C149" s="429"/>
      <c r="D149" s="426"/>
      <c r="E149" s="426"/>
      <c r="F149" s="426"/>
      <c r="G149" s="62"/>
      <c r="H149" s="427" t="s">
        <v>41</v>
      </c>
      <c r="I149" s="428"/>
      <c r="J149" s="428"/>
      <c r="K149" s="43"/>
    </row>
    <row r="150" spans="1:15" x14ac:dyDescent="0.25">
      <c r="B150" s="29" t="s">
        <v>42</v>
      </c>
      <c r="C150" s="8"/>
      <c r="D150" s="63" t="s">
        <v>43</v>
      </c>
      <c r="E150" s="63"/>
      <c r="F150" s="63"/>
      <c r="G150" s="43"/>
      <c r="H150" s="423" t="s">
        <v>44</v>
      </c>
      <c r="I150" s="423"/>
      <c r="J150" s="423"/>
      <c r="K150" s="43"/>
    </row>
  </sheetData>
  <mergeCells count="22">
    <mergeCell ref="H150:J150"/>
    <mergeCell ref="A6:B6"/>
    <mergeCell ref="A23:B23"/>
    <mergeCell ref="D149:F149"/>
    <mergeCell ref="H149:J149"/>
    <mergeCell ref="B149:C149"/>
    <mergeCell ref="A7:B7"/>
    <mergeCell ref="A10:B10"/>
    <mergeCell ref="A19:B19"/>
    <mergeCell ref="A21:B21"/>
    <mergeCell ref="A24:B24"/>
    <mergeCell ref="A73:B73"/>
    <mergeCell ref="A118:B118"/>
    <mergeCell ref="B1:I1"/>
    <mergeCell ref="A3:A4"/>
    <mergeCell ref="B3:B4"/>
    <mergeCell ref="C3:C4"/>
    <mergeCell ref="D3:D4"/>
    <mergeCell ref="E3:E4"/>
    <mergeCell ref="F3:F4"/>
    <mergeCell ref="G3:G4"/>
    <mergeCell ref="H3:K3"/>
  </mergeCells>
  <pageMargins left="0.31496062992125984" right="0.31496062992125984" top="0.55118110236220474" bottom="0.55118110236220474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tabSelected="1" view="pageBreakPreview" zoomScale="69" zoomScaleNormal="71" zoomScaleSheetLayoutView="69" workbookViewId="0">
      <selection activeCell="M197" sqref="M197"/>
    </sheetView>
  </sheetViews>
  <sheetFormatPr defaultRowHeight="20.25" x14ac:dyDescent="0.25"/>
  <cols>
    <col min="1" max="1" width="9.5703125" style="216" customWidth="1"/>
    <col min="2" max="2" width="38.7109375" style="304" customWidth="1"/>
    <col min="3" max="3" width="8.7109375" style="218" customWidth="1"/>
    <col min="4" max="4" width="15.85546875" style="218" customWidth="1"/>
    <col min="5" max="5" width="15" style="304" customWidth="1"/>
    <col min="6" max="6" width="17" style="305" customWidth="1"/>
    <col min="7" max="7" width="16.42578125" style="218" customWidth="1"/>
    <col min="8" max="11" width="15" style="218" customWidth="1"/>
    <col min="12" max="12" width="9.140625" style="8"/>
    <col min="13" max="13" width="33" style="8" customWidth="1"/>
    <col min="14" max="16384" width="9.140625" style="8"/>
  </cols>
  <sheetData>
    <row r="1" spans="1:11" ht="47.25" customHeight="1" x14ac:dyDescent="0.25">
      <c r="B1" s="435" t="s">
        <v>50</v>
      </c>
      <c r="C1" s="435"/>
      <c r="D1" s="435"/>
      <c r="E1" s="435"/>
      <c r="F1" s="435"/>
      <c r="G1" s="435"/>
      <c r="H1" s="435"/>
      <c r="I1" s="435"/>
      <c r="J1" s="435"/>
      <c r="K1" s="435"/>
    </row>
    <row r="2" spans="1:11" ht="19.5" customHeight="1" x14ac:dyDescent="0.25">
      <c r="B2" s="217"/>
      <c r="D2" s="217"/>
      <c r="E2" s="219"/>
      <c r="F2" s="220"/>
      <c r="H2" s="217"/>
      <c r="I2" s="217"/>
      <c r="K2" s="218" t="s">
        <v>2</v>
      </c>
    </row>
    <row r="3" spans="1:11" ht="23.25" customHeight="1" x14ac:dyDescent="0.25">
      <c r="A3" s="436" t="s">
        <v>269</v>
      </c>
      <c r="B3" s="403" t="s">
        <v>3</v>
      </c>
      <c r="C3" s="403" t="s">
        <v>4</v>
      </c>
      <c r="D3" s="403" t="s">
        <v>5</v>
      </c>
      <c r="E3" s="403" t="s">
        <v>6</v>
      </c>
      <c r="F3" s="403" t="s">
        <v>288</v>
      </c>
      <c r="G3" s="404" t="s">
        <v>8</v>
      </c>
      <c r="H3" s="403" t="s">
        <v>9</v>
      </c>
      <c r="I3" s="403"/>
      <c r="J3" s="403"/>
      <c r="K3" s="403"/>
    </row>
    <row r="4" spans="1:11" ht="81.75" customHeight="1" x14ac:dyDescent="0.25">
      <c r="A4" s="436"/>
      <c r="B4" s="403"/>
      <c r="C4" s="403"/>
      <c r="D4" s="403"/>
      <c r="E4" s="403"/>
      <c r="F4" s="403"/>
      <c r="G4" s="404"/>
      <c r="H4" s="213" t="s">
        <v>10</v>
      </c>
      <c r="I4" s="213" t="s">
        <v>11</v>
      </c>
      <c r="J4" s="213" t="s">
        <v>12</v>
      </c>
      <c r="K4" s="213" t="s">
        <v>13</v>
      </c>
    </row>
    <row r="5" spans="1:11" s="368" customFormat="1" ht="17.25" customHeight="1" x14ac:dyDescent="0.25">
      <c r="A5" s="367">
        <v>1</v>
      </c>
      <c r="B5" s="367">
        <v>2</v>
      </c>
      <c r="C5" s="367">
        <v>3</v>
      </c>
      <c r="D5" s="367">
        <v>4</v>
      </c>
      <c r="E5" s="367">
        <v>5</v>
      </c>
      <c r="F5" s="367">
        <v>6</v>
      </c>
      <c r="G5" s="367">
        <v>7</v>
      </c>
      <c r="H5" s="367">
        <v>8</v>
      </c>
      <c r="I5" s="367">
        <v>9</v>
      </c>
      <c r="J5" s="367">
        <v>10</v>
      </c>
      <c r="K5" s="367">
        <v>11</v>
      </c>
    </row>
    <row r="6" spans="1:11" ht="23.25" customHeight="1" x14ac:dyDescent="0.25">
      <c r="A6" s="406" t="s">
        <v>51</v>
      </c>
      <c r="B6" s="406"/>
      <c r="C6" s="222"/>
      <c r="D6" s="210">
        <f>D7+D89+D108+D191+D197+D234+D238+D258+D267+D291+D295+D305+D309</f>
        <v>78701.8</v>
      </c>
      <c r="E6" s="210">
        <f>E7+E89+E108+E191+E197+E234+E238+E258+E267+E291+E295+E305+E309</f>
        <v>80909.900000000023</v>
      </c>
      <c r="F6" s="210">
        <f>F7+F89+F108+F191+F197+F234+F238+F258+F267+F291+F295+F305+F309</f>
        <v>125370.09999999999</v>
      </c>
      <c r="G6" s="210">
        <f>SUM(H6:K6)</f>
        <v>141450.69999999998</v>
      </c>
      <c r="H6" s="210">
        <f>H7+H89+H108+H191+H197+H234+H238+H258+H267+H291+H295+H305+H309</f>
        <v>39290</v>
      </c>
      <c r="I6" s="210">
        <f>I7+I89+I108+I191+I197+I234+I238+I258+I267+I291+I295+I305+I309</f>
        <v>30499.799999999996</v>
      </c>
      <c r="J6" s="210">
        <f>J7+J89+J108+J191+J197+J234+J238+J258+J267+J291+J295+J305+J309</f>
        <v>32529.199999999997</v>
      </c>
      <c r="K6" s="210">
        <f>K7+K89+K108+K191+K197+K234+K238+K258+K267+K291+K295+K305+K309</f>
        <v>39131.69999999999</v>
      </c>
    </row>
    <row r="7" spans="1:11" ht="63.75" customHeight="1" x14ac:dyDescent="0.25">
      <c r="A7" s="223" t="s">
        <v>14</v>
      </c>
      <c r="B7" s="224" t="s">
        <v>19</v>
      </c>
      <c r="C7" s="171"/>
      <c r="D7" s="210">
        <f>D9+D46+D81</f>
        <v>0</v>
      </c>
      <c r="E7" s="210">
        <f>E9+E46+E81</f>
        <v>53802.9</v>
      </c>
      <c r="F7" s="210">
        <f>F9+F46+F58+F81</f>
        <v>78557.400000000009</v>
      </c>
      <c r="G7" s="210">
        <f>SUM(H7:K7)</f>
        <v>122977.79999999999</v>
      </c>
      <c r="H7" s="210">
        <f>H9+H46+H81</f>
        <v>32882.6</v>
      </c>
      <c r="I7" s="210">
        <f t="shared" ref="I7:K7" si="0">I9+I46+I81</f>
        <v>26459.199999999997</v>
      </c>
      <c r="J7" s="210">
        <f t="shared" si="0"/>
        <v>30372.6</v>
      </c>
      <c r="K7" s="210">
        <f t="shared" si="0"/>
        <v>33263.399999999994</v>
      </c>
    </row>
    <row r="8" spans="1:11" ht="21" customHeight="1" x14ac:dyDescent="0.25">
      <c r="A8" s="221"/>
      <c r="B8" s="166" t="s">
        <v>52</v>
      </c>
      <c r="C8" s="225"/>
      <c r="D8" s="165"/>
      <c r="E8" s="165"/>
      <c r="F8" s="165"/>
      <c r="G8" s="210"/>
      <c r="H8" s="165"/>
      <c r="I8" s="165"/>
      <c r="J8" s="165"/>
      <c r="K8" s="165"/>
    </row>
    <row r="9" spans="1:11" s="48" customFormat="1" ht="62.25" customHeight="1" x14ac:dyDescent="0.25">
      <c r="A9" s="226" t="s">
        <v>53</v>
      </c>
      <c r="B9" s="193" t="s">
        <v>28</v>
      </c>
      <c r="C9" s="227">
        <v>1010</v>
      </c>
      <c r="D9" s="228">
        <f>D10+D20+D21+D22</f>
        <v>0</v>
      </c>
      <c r="E9" s="228">
        <f>E10+E20+E21+E22</f>
        <v>32428.799999999999</v>
      </c>
      <c r="F9" s="228">
        <f>F10+F20+F21+F22</f>
        <v>72226.600000000006</v>
      </c>
      <c r="G9" s="228">
        <f>SUM(H9:K9)</f>
        <v>112026.59999999999</v>
      </c>
      <c r="H9" s="228">
        <f>H10+H20+H21+H22</f>
        <v>30530.3</v>
      </c>
      <c r="I9" s="228">
        <f t="shared" ref="I9:K9" si="1">I10+I20+I21+I22</f>
        <v>23929.599999999999</v>
      </c>
      <c r="J9" s="228">
        <f t="shared" si="1"/>
        <v>27479.399999999998</v>
      </c>
      <c r="K9" s="228">
        <f t="shared" si="1"/>
        <v>30087.3</v>
      </c>
    </row>
    <row r="10" spans="1:11" s="48" customFormat="1" ht="36" customHeight="1" x14ac:dyDescent="0.25">
      <c r="A10" s="229" t="s">
        <v>54</v>
      </c>
      <c r="B10" s="230" t="s">
        <v>29</v>
      </c>
      <c r="C10" s="223">
        <v>1011</v>
      </c>
      <c r="D10" s="231">
        <f>SUM(D11:D19)</f>
        <v>0</v>
      </c>
      <c r="E10" s="231">
        <f t="shared" ref="E10:K10" si="2">SUM(E11:E19)</f>
        <v>4383.8999999999996</v>
      </c>
      <c r="F10" s="231">
        <f t="shared" si="2"/>
        <v>15050.6</v>
      </c>
      <c r="G10" s="231">
        <f>SUM(H10:K10)</f>
        <v>11633.900000000001</v>
      </c>
      <c r="H10" s="231">
        <f t="shared" si="2"/>
        <v>5221.5</v>
      </c>
      <c r="I10" s="231">
        <f t="shared" si="2"/>
        <v>2017.6</v>
      </c>
      <c r="J10" s="231">
        <f t="shared" si="2"/>
        <v>2281.5</v>
      </c>
      <c r="K10" s="231">
        <f t="shared" si="2"/>
        <v>2113.3000000000002</v>
      </c>
    </row>
    <row r="11" spans="1:11" ht="55.5" customHeight="1" x14ac:dyDescent="0.25">
      <c r="A11" s="232"/>
      <c r="B11" s="233" t="s">
        <v>359</v>
      </c>
      <c r="C11" s="234"/>
      <c r="D11" s="235"/>
      <c r="E11" s="235"/>
      <c r="F11" s="235">
        <v>105.2</v>
      </c>
      <c r="G11" s="235">
        <f t="shared" ref="G11:G19" si="3">H11+I11+J11+K11</f>
        <v>198.9</v>
      </c>
      <c r="H11" s="236">
        <v>49</v>
      </c>
      <c r="I11" s="236">
        <v>49</v>
      </c>
      <c r="J11" s="236">
        <v>50</v>
      </c>
      <c r="K11" s="236">
        <v>50.9</v>
      </c>
    </row>
    <row r="12" spans="1:11" ht="18" customHeight="1" x14ac:dyDescent="0.25">
      <c r="A12" s="232"/>
      <c r="B12" s="237" t="s">
        <v>301</v>
      </c>
      <c r="C12" s="234"/>
      <c r="D12" s="235"/>
      <c r="E12" s="235"/>
      <c r="F12" s="235"/>
      <c r="G12" s="235">
        <f t="shared" si="3"/>
        <v>131.69999999999999</v>
      </c>
      <c r="H12" s="236">
        <v>71.7</v>
      </c>
      <c r="I12" s="236">
        <v>20</v>
      </c>
      <c r="J12" s="236">
        <v>20</v>
      </c>
      <c r="K12" s="236">
        <v>20</v>
      </c>
    </row>
    <row r="13" spans="1:11" ht="18" customHeight="1" x14ac:dyDescent="0.25">
      <c r="A13" s="232"/>
      <c r="B13" s="237" t="s">
        <v>302</v>
      </c>
      <c r="C13" s="234"/>
      <c r="D13" s="235"/>
      <c r="E13" s="235"/>
      <c r="F13" s="235"/>
      <c r="G13" s="235">
        <f t="shared" si="3"/>
        <v>20</v>
      </c>
      <c r="H13" s="236">
        <v>10</v>
      </c>
      <c r="I13" s="236"/>
      <c r="J13" s="236">
        <v>10</v>
      </c>
      <c r="K13" s="236"/>
    </row>
    <row r="14" spans="1:11" ht="18" customHeight="1" x14ac:dyDescent="0.25">
      <c r="A14" s="232"/>
      <c r="B14" s="237" t="s">
        <v>303</v>
      </c>
      <c r="C14" s="234"/>
      <c r="D14" s="235"/>
      <c r="E14" s="235"/>
      <c r="F14" s="235"/>
      <c r="G14" s="235">
        <f t="shared" si="3"/>
        <v>35.700000000000003</v>
      </c>
      <c r="H14" s="235">
        <v>32.1</v>
      </c>
      <c r="I14" s="236">
        <v>3.6</v>
      </c>
      <c r="J14" s="236"/>
      <c r="K14" s="235"/>
    </row>
    <row r="15" spans="1:11" ht="18" customHeight="1" x14ac:dyDescent="0.25">
      <c r="A15" s="232"/>
      <c r="B15" s="237" t="s">
        <v>304</v>
      </c>
      <c r="C15" s="234"/>
      <c r="D15" s="235"/>
      <c r="E15" s="235"/>
      <c r="F15" s="235"/>
      <c r="G15" s="235">
        <f t="shared" si="3"/>
        <v>8.5</v>
      </c>
      <c r="H15" s="236"/>
      <c r="I15" s="236"/>
      <c r="J15" s="236">
        <v>8.5</v>
      </c>
      <c r="K15" s="236"/>
    </row>
    <row r="16" spans="1:11" ht="36.75" customHeight="1" x14ac:dyDescent="0.25">
      <c r="A16" s="232"/>
      <c r="B16" s="237" t="s">
        <v>307</v>
      </c>
      <c r="C16" s="221"/>
      <c r="D16" s="235"/>
      <c r="E16" s="235"/>
      <c r="F16" s="235"/>
      <c r="G16" s="235">
        <f t="shared" si="3"/>
        <v>31</v>
      </c>
      <c r="H16" s="236">
        <v>8</v>
      </c>
      <c r="I16" s="236">
        <v>8</v>
      </c>
      <c r="J16" s="236">
        <v>7</v>
      </c>
      <c r="K16" s="236">
        <v>8</v>
      </c>
    </row>
    <row r="17" spans="1:11" ht="18.75" customHeight="1" x14ac:dyDescent="0.25">
      <c r="A17" s="232"/>
      <c r="B17" s="237" t="s">
        <v>308</v>
      </c>
      <c r="C17" s="221"/>
      <c r="D17" s="235"/>
      <c r="E17" s="235"/>
      <c r="F17" s="235"/>
      <c r="G17" s="235">
        <f t="shared" si="3"/>
        <v>8</v>
      </c>
      <c r="H17" s="236">
        <v>2</v>
      </c>
      <c r="I17" s="236">
        <v>2</v>
      </c>
      <c r="J17" s="236">
        <v>2</v>
      </c>
      <c r="K17" s="236">
        <v>2</v>
      </c>
    </row>
    <row r="18" spans="1:11" ht="36" customHeight="1" x14ac:dyDescent="0.25">
      <c r="A18" s="232"/>
      <c r="B18" s="237" t="s">
        <v>310</v>
      </c>
      <c r="C18" s="234"/>
      <c r="D18" s="235"/>
      <c r="E18" s="235">
        <v>4383.8999999999996</v>
      </c>
      <c r="F18" s="235">
        <v>14694.9</v>
      </c>
      <c r="G18" s="235">
        <f t="shared" si="3"/>
        <v>10500.1</v>
      </c>
      <c r="H18" s="235">
        <v>4943.7</v>
      </c>
      <c r="I18" s="235">
        <v>1830</v>
      </c>
      <c r="J18" s="235">
        <v>1830</v>
      </c>
      <c r="K18" s="235">
        <v>1896.4</v>
      </c>
    </row>
    <row r="19" spans="1:11" ht="17.25" customHeight="1" x14ac:dyDescent="0.3">
      <c r="A19" s="232"/>
      <c r="B19" s="237" t="s">
        <v>311</v>
      </c>
      <c r="C19" s="221"/>
      <c r="D19" s="235"/>
      <c r="E19" s="235"/>
      <c r="F19" s="235">
        <v>250.5</v>
      </c>
      <c r="G19" s="235">
        <f t="shared" si="3"/>
        <v>700</v>
      </c>
      <c r="H19" s="238">
        <v>105</v>
      </c>
      <c r="I19" s="238">
        <v>105</v>
      </c>
      <c r="J19" s="238">
        <v>354</v>
      </c>
      <c r="K19" s="238">
        <v>136</v>
      </c>
    </row>
    <row r="20" spans="1:11" s="48" customFormat="1" ht="21" customHeight="1" x14ac:dyDescent="0.25">
      <c r="A20" s="229" t="s">
        <v>55</v>
      </c>
      <c r="B20" s="230" t="s">
        <v>30</v>
      </c>
      <c r="C20" s="223">
        <v>1012</v>
      </c>
      <c r="D20" s="231"/>
      <c r="E20" s="231">
        <v>23010.7</v>
      </c>
      <c r="F20" s="231">
        <v>45956.4</v>
      </c>
      <c r="G20" s="231">
        <f>SUM(H20:K20)</f>
        <v>80605.8</v>
      </c>
      <c r="H20" s="231">
        <v>20370.099999999999</v>
      </c>
      <c r="I20" s="231">
        <v>17524</v>
      </c>
      <c r="J20" s="231">
        <v>20235</v>
      </c>
      <c r="K20" s="231">
        <v>22476.7</v>
      </c>
    </row>
    <row r="21" spans="1:11" s="48" customFormat="1" ht="36.75" customHeight="1" x14ac:dyDescent="0.25">
      <c r="A21" s="229" t="s">
        <v>56</v>
      </c>
      <c r="B21" s="230" t="s">
        <v>31</v>
      </c>
      <c r="C21" s="223">
        <v>1013</v>
      </c>
      <c r="D21" s="231"/>
      <c r="E21" s="231">
        <v>5034.2</v>
      </c>
      <c r="F21" s="231">
        <v>10004.5</v>
      </c>
      <c r="G21" s="231">
        <f>SUM(H21:K21)</f>
        <v>17777.3</v>
      </c>
      <c r="H21" s="231">
        <v>4492.8999999999996</v>
      </c>
      <c r="I21" s="231">
        <v>3866.9</v>
      </c>
      <c r="J21" s="231">
        <v>4461.8</v>
      </c>
      <c r="K21" s="231">
        <v>4955.7</v>
      </c>
    </row>
    <row r="22" spans="1:11" s="48" customFormat="1" ht="19.5" customHeight="1" x14ac:dyDescent="0.25">
      <c r="A22" s="229" t="s">
        <v>585</v>
      </c>
      <c r="B22" s="230" t="s">
        <v>360</v>
      </c>
      <c r="C22" s="223">
        <v>1015</v>
      </c>
      <c r="D22" s="231">
        <f>SUM(D23:D45)</f>
        <v>0</v>
      </c>
      <c r="E22" s="231">
        <f t="shared" ref="E22:K22" si="4">SUM(E23:E45)</f>
        <v>0</v>
      </c>
      <c r="F22" s="231">
        <f t="shared" si="4"/>
        <v>1215.0999999999999</v>
      </c>
      <c r="G22" s="231">
        <f>SUM(H22:K22)</f>
        <v>2009.6</v>
      </c>
      <c r="H22" s="231">
        <f t="shared" si="4"/>
        <v>445.8</v>
      </c>
      <c r="I22" s="231">
        <f t="shared" si="4"/>
        <v>521.1</v>
      </c>
      <c r="J22" s="231">
        <f t="shared" si="4"/>
        <v>501.1</v>
      </c>
      <c r="K22" s="231">
        <f t="shared" si="4"/>
        <v>541.6</v>
      </c>
    </row>
    <row r="23" spans="1:11" ht="56.25" customHeight="1" x14ac:dyDescent="0.25">
      <c r="A23" s="232"/>
      <c r="B23" s="233" t="s">
        <v>361</v>
      </c>
      <c r="C23" s="221"/>
      <c r="D23" s="235"/>
      <c r="E23" s="235"/>
      <c r="F23" s="235">
        <v>47.7</v>
      </c>
      <c r="G23" s="235">
        <f t="shared" ref="G23:G45" si="5">H23+I23+J23+K23</f>
        <v>17.5</v>
      </c>
      <c r="H23" s="235">
        <v>12.5</v>
      </c>
      <c r="I23" s="235"/>
      <c r="J23" s="235">
        <v>5</v>
      </c>
      <c r="K23" s="235"/>
    </row>
    <row r="24" spans="1:11" ht="56.25" customHeight="1" x14ac:dyDescent="0.25">
      <c r="A24" s="232"/>
      <c r="B24" s="237" t="s">
        <v>362</v>
      </c>
      <c r="C24" s="221"/>
      <c r="D24" s="235"/>
      <c r="E24" s="235"/>
      <c r="F24" s="235">
        <v>3.4</v>
      </c>
      <c r="G24" s="235">
        <f t="shared" si="5"/>
        <v>9.8000000000000007</v>
      </c>
      <c r="H24" s="235">
        <v>6.9</v>
      </c>
      <c r="I24" s="235">
        <v>2.9</v>
      </c>
      <c r="J24" s="235"/>
      <c r="K24" s="235"/>
    </row>
    <row r="25" spans="1:11" ht="20.100000000000001" customHeight="1" x14ac:dyDescent="0.25">
      <c r="A25" s="232"/>
      <c r="B25" s="237" t="s">
        <v>322</v>
      </c>
      <c r="C25" s="223"/>
      <c r="D25" s="235"/>
      <c r="E25" s="235"/>
      <c r="F25" s="235">
        <v>12.5</v>
      </c>
      <c r="G25" s="235">
        <f t="shared" si="5"/>
        <v>40.4</v>
      </c>
      <c r="H25" s="235">
        <v>10.1</v>
      </c>
      <c r="I25" s="235">
        <v>10.1</v>
      </c>
      <c r="J25" s="235">
        <v>10.1</v>
      </c>
      <c r="K25" s="235">
        <v>10.1</v>
      </c>
    </row>
    <row r="26" spans="1:11" ht="20.100000000000001" customHeight="1" x14ac:dyDescent="0.25">
      <c r="A26" s="232"/>
      <c r="B26" s="237" t="s">
        <v>363</v>
      </c>
      <c r="C26" s="223"/>
      <c r="D26" s="235"/>
      <c r="E26" s="235"/>
      <c r="F26" s="235">
        <v>5.9</v>
      </c>
      <c r="G26" s="235">
        <f t="shared" si="5"/>
        <v>13.2</v>
      </c>
      <c r="H26" s="235">
        <v>3.3</v>
      </c>
      <c r="I26" s="235">
        <v>3.3</v>
      </c>
      <c r="J26" s="235">
        <v>3.3</v>
      </c>
      <c r="K26" s="235">
        <v>3.3</v>
      </c>
    </row>
    <row r="27" spans="1:11" ht="20.100000000000001" customHeight="1" x14ac:dyDescent="0.25">
      <c r="A27" s="232"/>
      <c r="B27" s="237" t="s">
        <v>364</v>
      </c>
      <c r="C27" s="223"/>
      <c r="D27" s="235"/>
      <c r="E27" s="235"/>
      <c r="F27" s="235">
        <v>195.8</v>
      </c>
      <c r="G27" s="235">
        <f t="shared" si="5"/>
        <v>300</v>
      </c>
      <c r="H27" s="235">
        <v>75</v>
      </c>
      <c r="I27" s="235">
        <v>75</v>
      </c>
      <c r="J27" s="235">
        <v>75</v>
      </c>
      <c r="K27" s="235">
        <v>75</v>
      </c>
    </row>
    <row r="28" spans="1:11" ht="37.5" customHeight="1" x14ac:dyDescent="0.25">
      <c r="A28" s="232"/>
      <c r="B28" s="237" t="s">
        <v>325</v>
      </c>
      <c r="C28" s="223"/>
      <c r="D28" s="235"/>
      <c r="E28" s="235"/>
      <c r="F28" s="235"/>
      <c r="G28" s="235">
        <f t="shared" si="5"/>
        <v>46.5</v>
      </c>
      <c r="H28" s="235">
        <v>11.6</v>
      </c>
      <c r="I28" s="235">
        <v>11.6</v>
      </c>
      <c r="J28" s="235">
        <v>11.6</v>
      </c>
      <c r="K28" s="235">
        <v>11.7</v>
      </c>
    </row>
    <row r="29" spans="1:11" ht="37.5" customHeight="1" x14ac:dyDescent="0.25">
      <c r="A29" s="232"/>
      <c r="B29" s="237" t="s">
        <v>365</v>
      </c>
      <c r="C29" s="223"/>
      <c r="D29" s="235"/>
      <c r="E29" s="235"/>
      <c r="F29" s="235">
        <v>37.5</v>
      </c>
      <c r="G29" s="235">
        <f t="shared" si="5"/>
        <v>41.7</v>
      </c>
      <c r="H29" s="235">
        <v>11.9</v>
      </c>
      <c r="I29" s="235">
        <v>9.9</v>
      </c>
      <c r="J29" s="235">
        <v>10</v>
      </c>
      <c r="K29" s="235">
        <v>9.9</v>
      </c>
    </row>
    <row r="30" spans="1:11" ht="20.100000000000001" customHeight="1" x14ac:dyDescent="0.25">
      <c r="A30" s="232"/>
      <c r="B30" s="237" t="s">
        <v>32</v>
      </c>
      <c r="C30" s="223"/>
      <c r="D30" s="235"/>
      <c r="E30" s="235"/>
      <c r="F30" s="235">
        <v>5.2</v>
      </c>
      <c r="G30" s="235">
        <f t="shared" si="5"/>
        <v>7.6</v>
      </c>
      <c r="H30" s="235">
        <v>1.9</v>
      </c>
      <c r="I30" s="235">
        <v>1.9</v>
      </c>
      <c r="J30" s="235">
        <v>1.9</v>
      </c>
      <c r="K30" s="235">
        <v>1.9</v>
      </c>
    </row>
    <row r="31" spans="1:11" ht="20.100000000000001" customHeight="1" x14ac:dyDescent="0.25">
      <c r="A31" s="232"/>
      <c r="B31" s="237" t="s">
        <v>327</v>
      </c>
      <c r="C31" s="221"/>
      <c r="D31" s="235"/>
      <c r="E31" s="235"/>
      <c r="F31" s="235">
        <v>1.4</v>
      </c>
      <c r="G31" s="235">
        <f t="shared" si="5"/>
        <v>5</v>
      </c>
      <c r="H31" s="235"/>
      <c r="I31" s="235">
        <v>2.5</v>
      </c>
      <c r="J31" s="235"/>
      <c r="K31" s="235">
        <v>2.5</v>
      </c>
    </row>
    <row r="32" spans="1:11" ht="20.100000000000001" customHeight="1" x14ac:dyDescent="0.25">
      <c r="A32" s="232"/>
      <c r="B32" s="237" t="s">
        <v>328</v>
      </c>
      <c r="C32" s="221"/>
      <c r="D32" s="235"/>
      <c r="E32" s="235"/>
      <c r="F32" s="235">
        <v>9.1</v>
      </c>
      <c r="G32" s="235">
        <f t="shared" si="5"/>
        <v>19.700000000000003</v>
      </c>
      <c r="H32" s="235">
        <v>4.9000000000000004</v>
      </c>
      <c r="I32" s="235">
        <v>4.9000000000000004</v>
      </c>
      <c r="J32" s="235">
        <v>4.9000000000000004</v>
      </c>
      <c r="K32" s="235">
        <v>5</v>
      </c>
    </row>
    <row r="33" spans="1:11" ht="20.100000000000001" customHeight="1" x14ac:dyDescent="0.25">
      <c r="A33" s="232"/>
      <c r="B33" s="239" t="s">
        <v>330</v>
      </c>
      <c r="C33" s="221"/>
      <c r="D33" s="235"/>
      <c r="E33" s="235"/>
      <c r="F33" s="235">
        <v>2.2000000000000002</v>
      </c>
      <c r="G33" s="235">
        <f t="shared" si="5"/>
        <v>19.100000000000001</v>
      </c>
      <c r="H33" s="235">
        <v>3</v>
      </c>
      <c r="I33" s="235">
        <v>6.3</v>
      </c>
      <c r="J33" s="235">
        <v>3.5</v>
      </c>
      <c r="K33" s="235">
        <v>6.3</v>
      </c>
    </row>
    <row r="34" spans="1:11" ht="20.100000000000001" customHeight="1" x14ac:dyDescent="0.25">
      <c r="A34" s="232"/>
      <c r="B34" s="237" t="s">
        <v>331</v>
      </c>
      <c r="C34" s="221"/>
      <c r="D34" s="235"/>
      <c r="E34" s="235"/>
      <c r="F34" s="235">
        <v>8.6999999999999993</v>
      </c>
      <c r="G34" s="235">
        <f t="shared" si="5"/>
        <v>4.7</v>
      </c>
      <c r="H34" s="235"/>
      <c r="I34" s="235">
        <v>4.7</v>
      </c>
      <c r="J34" s="235"/>
      <c r="K34" s="235"/>
    </row>
    <row r="35" spans="1:11" ht="20.100000000000001" customHeight="1" x14ac:dyDescent="0.25">
      <c r="A35" s="232"/>
      <c r="B35" s="237" t="s">
        <v>333</v>
      </c>
      <c r="C35" s="221"/>
      <c r="D35" s="235"/>
      <c r="E35" s="235"/>
      <c r="F35" s="235">
        <v>26</v>
      </c>
      <c r="G35" s="235">
        <f t="shared" si="5"/>
        <v>30</v>
      </c>
      <c r="H35" s="235"/>
      <c r="I35" s="235">
        <v>15</v>
      </c>
      <c r="J35" s="235"/>
      <c r="K35" s="235">
        <v>15</v>
      </c>
    </row>
    <row r="36" spans="1:11" ht="20.100000000000001" customHeight="1" x14ac:dyDescent="0.25">
      <c r="A36" s="232"/>
      <c r="B36" s="237" t="s">
        <v>350</v>
      </c>
      <c r="C36" s="221"/>
      <c r="D36" s="235"/>
      <c r="E36" s="235"/>
      <c r="F36" s="235"/>
      <c r="G36" s="235">
        <f t="shared" si="5"/>
        <v>5.6</v>
      </c>
      <c r="H36" s="235">
        <v>1</v>
      </c>
      <c r="I36" s="235">
        <v>1.5</v>
      </c>
      <c r="J36" s="235">
        <v>1.5</v>
      </c>
      <c r="K36" s="235">
        <v>1.6</v>
      </c>
    </row>
    <row r="37" spans="1:11" ht="37.5" x14ac:dyDescent="0.25">
      <c r="A37" s="232"/>
      <c r="B37" s="240" t="s">
        <v>366</v>
      </c>
      <c r="C37" s="241"/>
      <c r="D37" s="235"/>
      <c r="E37" s="235"/>
      <c r="F37" s="235"/>
      <c r="G37" s="235">
        <f t="shared" si="5"/>
        <v>5</v>
      </c>
      <c r="H37" s="235"/>
      <c r="I37" s="235">
        <v>2.5</v>
      </c>
      <c r="J37" s="235"/>
      <c r="K37" s="235">
        <v>2.5</v>
      </c>
    </row>
    <row r="38" spans="1:11" ht="92.25" customHeight="1" x14ac:dyDescent="0.25">
      <c r="A38" s="232"/>
      <c r="B38" s="240" t="s">
        <v>33</v>
      </c>
      <c r="C38" s="221"/>
      <c r="D38" s="235"/>
      <c r="E38" s="235"/>
      <c r="F38" s="235">
        <v>60.9</v>
      </c>
      <c r="G38" s="235">
        <f t="shared" si="5"/>
        <v>75.900000000000006</v>
      </c>
      <c r="H38" s="235">
        <v>11.4</v>
      </c>
      <c r="I38" s="235">
        <v>11</v>
      </c>
      <c r="J38" s="235">
        <v>18</v>
      </c>
      <c r="K38" s="235">
        <v>35.5</v>
      </c>
    </row>
    <row r="39" spans="1:11" ht="18.75" customHeight="1" x14ac:dyDescent="0.25">
      <c r="A39" s="232"/>
      <c r="B39" s="237" t="s">
        <v>334</v>
      </c>
      <c r="C39" s="221"/>
      <c r="D39" s="235"/>
      <c r="E39" s="235"/>
      <c r="F39" s="235">
        <v>9.1999999999999993</v>
      </c>
      <c r="G39" s="235">
        <f t="shared" si="5"/>
        <v>1.4</v>
      </c>
      <c r="H39" s="235"/>
      <c r="I39" s="235"/>
      <c r="J39" s="235">
        <v>1.4</v>
      </c>
      <c r="K39" s="235"/>
    </row>
    <row r="40" spans="1:11" ht="36.75" customHeight="1" x14ac:dyDescent="0.25">
      <c r="A40" s="232"/>
      <c r="B40" s="237" t="s">
        <v>367</v>
      </c>
      <c r="C40" s="221"/>
      <c r="D40" s="235"/>
      <c r="E40" s="235"/>
      <c r="F40" s="235"/>
      <c r="G40" s="235">
        <f t="shared" si="5"/>
        <v>6.6999999999999993</v>
      </c>
      <c r="H40" s="235">
        <v>3.3</v>
      </c>
      <c r="I40" s="235"/>
      <c r="J40" s="235">
        <v>0.1</v>
      </c>
      <c r="K40" s="235">
        <v>3.3</v>
      </c>
    </row>
    <row r="41" spans="1:11" ht="18" customHeight="1" x14ac:dyDescent="0.25">
      <c r="A41" s="232"/>
      <c r="B41" s="237" t="s">
        <v>336</v>
      </c>
      <c r="C41" s="221"/>
      <c r="D41" s="235"/>
      <c r="E41" s="235"/>
      <c r="F41" s="235">
        <v>0.8</v>
      </c>
      <c r="G41" s="235">
        <f t="shared" si="5"/>
        <v>1.2</v>
      </c>
      <c r="H41" s="235">
        <v>0.3</v>
      </c>
      <c r="I41" s="235">
        <v>0.3</v>
      </c>
      <c r="J41" s="235">
        <v>0.3</v>
      </c>
      <c r="K41" s="235">
        <v>0.3</v>
      </c>
    </row>
    <row r="42" spans="1:11" ht="18" customHeight="1" x14ac:dyDescent="0.25">
      <c r="A42" s="232"/>
      <c r="B42" s="237" t="s">
        <v>337</v>
      </c>
      <c r="C42" s="221"/>
      <c r="D42" s="235"/>
      <c r="E42" s="235"/>
      <c r="F42" s="235"/>
      <c r="G42" s="235">
        <f t="shared" si="5"/>
        <v>6</v>
      </c>
      <c r="H42" s="235"/>
      <c r="I42" s="235">
        <v>3</v>
      </c>
      <c r="J42" s="235"/>
      <c r="K42" s="235">
        <v>3</v>
      </c>
    </row>
    <row r="43" spans="1:11" ht="56.25" customHeight="1" x14ac:dyDescent="0.3">
      <c r="A43" s="232"/>
      <c r="B43" s="237" t="s">
        <v>579</v>
      </c>
      <c r="C43" s="242"/>
      <c r="D43" s="235"/>
      <c r="E43" s="235"/>
      <c r="F43" s="235">
        <v>0.5</v>
      </c>
      <c r="G43" s="235">
        <f t="shared" si="5"/>
        <v>0</v>
      </c>
      <c r="H43" s="235"/>
      <c r="I43" s="235"/>
      <c r="J43" s="235"/>
      <c r="K43" s="235"/>
    </row>
    <row r="44" spans="1:11" ht="35.25" customHeight="1" x14ac:dyDescent="0.3">
      <c r="A44" s="232"/>
      <c r="B44" s="237" t="s">
        <v>320</v>
      </c>
      <c r="C44" s="242"/>
      <c r="D44" s="235"/>
      <c r="E44" s="235"/>
      <c r="F44" s="235">
        <v>788.3</v>
      </c>
      <c r="G44" s="235">
        <f t="shared" si="5"/>
        <v>755</v>
      </c>
      <c r="H44" s="235">
        <v>188.7</v>
      </c>
      <c r="I44" s="235">
        <v>188.8</v>
      </c>
      <c r="J44" s="235">
        <v>188.7</v>
      </c>
      <c r="K44" s="235">
        <v>188.8</v>
      </c>
    </row>
    <row r="45" spans="1:11" ht="36.75" customHeight="1" x14ac:dyDescent="0.3">
      <c r="A45" s="232"/>
      <c r="B45" s="237" t="s">
        <v>341</v>
      </c>
      <c r="C45" s="242"/>
      <c r="D45" s="235"/>
      <c r="E45" s="235"/>
      <c r="F45" s="235"/>
      <c r="G45" s="235">
        <f t="shared" si="5"/>
        <v>597.6</v>
      </c>
      <c r="H45" s="235">
        <v>100</v>
      </c>
      <c r="I45" s="235">
        <v>165.9</v>
      </c>
      <c r="J45" s="235">
        <v>165.8</v>
      </c>
      <c r="K45" s="235">
        <v>165.9</v>
      </c>
    </row>
    <row r="46" spans="1:11" s="48" customFormat="1" ht="43.5" customHeight="1" x14ac:dyDescent="0.25">
      <c r="A46" s="226" t="s">
        <v>57</v>
      </c>
      <c r="B46" s="243" t="s">
        <v>35</v>
      </c>
      <c r="C46" s="227">
        <v>1020</v>
      </c>
      <c r="D46" s="228">
        <f>D47+D58+D81</f>
        <v>0</v>
      </c>
      <c r="E46" s="228">
        <f>SUM(E47,E56,E57,E58)</f>
        <v>3409.6</v>
      </c>
      <c r="F46" s="228">
        <f>F47+F56+F57</f>
        <v>5868.7000000000007</v>
      </c>
      <c r="G46" s="231">
        <f>SUM(H46:K46)</f>
        <v>7601.4</v>
      </c>
      <c r="H46" s="228">
        <f>H47+H56+H57+H58</f>
        <v>1623</v>
      </c>
      <c r="I46" s="228">
        <f t="shared" ref="I46:K46" si="6">I47+I56+I57+I58</f>
        <v>1751.1</v>
      </c>
      <c r="J46" s="228">
        <f t="shared" si="6"/>
        <v>2017.2</v>
      </c>
      <c r="K46" s="228">
        <f t="shared" si="6"/>
        <v>2210.1</v>
      </c>
    </row>
    <row r="47" spans="1:11" s="48" customFormat="1" ht="35.25" customHeight="1" x14ac:dyDescent="0.25">
      <c r="A47" s="229" t="s">
        <v>58</v>
      </c>
      <c r="B47" s="230" t="s">
        <v>29</v>
      </c>
      <c r="C47" s="223">
        <v>1021</v>
      </c>
      <c r="D47" s="231">
        <f>SUM(D48:D55)</f>
        <v>0</v>
      </c>
      <c r="E47" s="231">
        <f t="shared" ref="E47:K47" si="7">SUM(E48:E55)</f>
        <v>172.6</v>
      </c>
      <c r="F47" s="231">
        <f t="shared" si="7"/>
        <v>21.3</v>
      </c>
      <c r="G47" s="231">
        <f>SUM(H47:K47)</f>
        <v>116.2</v>
      </c>
      <c r="H47" s="231">
        <f t="shared" si="7"/>
        <v>28.5</v>
      </c>
      <c r="I47" s="231">
        <f t="shared" si="7"/>
        <v>29.1</v>
      </c>
      <c r="J47" s="231">
        <f t="shared" si="7"/>
        <v>39.6</v>
      </c>
      <c r="K47" s="231">
        <f t="shared" si="7"/>
        <v>19</v>
      </c>
    </row>
    <row r="48" spans="1:11" s="48" customFormat="1" ht="72.75" customHeight="1" x14ac:dyDescent="0.25">
      <c r="A48" s="232"/>
      <c r="B48" s="237" t="s">
        <v>368</v>
      </c>
      <c r="C48" s="221"/>
      <c r="D48" s="244"/>
      <c r="E48" s="236"/>
      <c r="F48" s="236">
        <v>2.5</v>
      </c>
      <c r="G48" s="236">
        <f>SUM(H48:K48)</f>
        <v>27</v>
      </c>
      <c r="H48" s="236"/>
      <c r="I48" s="236"/>
      <c r="J48" s="236">
        <v>27</v>
      </c>
      <c r="K48" s="236"/>
    </row>
    <row r="49" spans="1:11" s="48" customFormat="1" ht="54.75" customHeight="1" x14ac:dyDescent="0.25">
      <c r="A49" s="229"/>
      <c r="B49" s="233" t="s">
        <v>369</v>
      </c>
      <c r="C49" s="223"/>
      <c r="D49" s="235"/>
      <c r="E49" s="235">
        <v>144</v>
      </c>
      <c r="F49" s="235"/>
      <c r="G49" s="236">
        <f t="shared" ref="G49:G55" si="8">SUM(H49:K49)</f>
        <v>0</v>
      </c>
      <c r="H49" s="236"/>
      <c r="I49" s="236"/>
      <c r="J49" s="236"/>
      <c r="K49" s="236"/>
    </row>
    <row r="50" spans="1:11" s="48" customFormat="1" ht="18" customHeight="1" x14ac:dyDescent="0.25">
      <c r="A50" s="229"/>
      <c r="B50" s="237" t="s">
        <v>302</v>
      </c>
      <c r="C50" s="223"/>
      <c r="D50" s="235"/>
      <c r="E50" s="235"/>
      <c r="F50" s="235"/>
      <c r="G50" s="236">
        <f t="shared" si="8"/>
        <v>17</v>
      </c>
      <c r="H50" s="236"/>
      <c r="I50" s="236">
        <v>8</v>
      </c>
      <c r="J50" s="236"/>
      <c r="K50" s="236">
        <v>9</v>
      </c>
    </row>
    <row r="51" spans="1:11" s="48" customFormat="1" ht="18" customHeight="1" x14ac:dyDescent="0.25">
      <c r="A51" s="229"/>
      <c r="B51" s="237" t="s">
        <v>304</v>
      </c>
      <c r="C51" s="221"/>
      <c r="D51" s="235"/>
      <c r="E51" s="235">
        <v>19.600000000000001</v>
      </c>
      <c r="F51" s="235"/>
      <c r="G51" s="236">
        <f t="shared" si="8"/>
        <v>24</v>
      </c>
      <c r="H51" s="236">
        <v>5.5</v>
      </c>
      <c r="I51" s="236">
        <v>8.5</v>
      </c>
      <c r="J51" s="236"/>
      <c r="K51" s="236">
        <v>10</v>
      </c>
    </row>
    <row r="52" spans="1:11" s="48" customFormat="1" ht="18" customHeight="1" x14ac:dyDescent="0.25">
      <c r="A52" s="229"/>
      <c r="B52" s="237" t="s">
        <v>303</v>
      </c>
      <c r="C52" s="221"/>
      <c r="D52" s="235"/>
      <c r="E52" s="235"/>
      <c r="F52" s="235">
        <v>6</v>
      </c>
      <c r="G52" s="236">
        <f t="shared" si="8"/>
        <v>17.899999999999999</v>
      </c>
      <c r="H52" s="236">
        <v>17.899999999999999</v>
      </c>
      <c r="I52" s="236"/>
      <c r="J52" s="236"/>
      <c r="K52" s="236"/>
    </row>
    <row r="53" spans="1:11" s="48" customFormat="1" ht="18" customHeight="1" x14ac:dyDescent="0.25">
      <c r="A53" s="229"/>
      <c r="B53" s="237" t="s">
        <v>345</v>
      </c>
      <c r="C53" s="221"/>
      <c r="D53" s="235"/>
      <c r="E53" s="235"/>
      <c r="F53" s="235">
        <v>12.8</v>
      </c>
      <c r="G53" s="236">
        <f t="shared" si="8"/>
        <v>5.0999999999999996</v>
      </c>
      <c r="H53" s="236">
        <v>5.0999999999999996</v>
      </c>
      <c r="I53" s="236"/>
      <c r="J53" s="236"/>
      <c r="K53" s="236"/>
    </row>
    <row r="54" spans="1:11" s="48" customFormat="1" ht="54" customHeight="1" x14ac:dyDescent="0.25">
      <c r="A54" s="229"/>
      <c r="B54" s="237" t="s">
        <v>370</v>
      </c>
      <c r="C54" s="221"/>
      <c r="D54" s="235"/>
      <c r="E54" s="235"/>
      <c r="F54" s="235"/>
      <c r="G54" s="236">
        <f t="shared" si="8"/>
        <v>25.2</v>
      </c>
      <c r="H54" s="236"/>
      <c r="I54" s="236">
        <v>12.6</v>
      </c>
      <c r="J54" s="236">
        <v>12.6</v>
      </c>
      <c r="K54" s="236"/>
    </row>
    <row r="55" spans="1:11" s="48" customFormat="1" ht="18.75" customHeight="1" x14ac:dyDescent="0.25">
      <c r="A55" s="229"/>
      <c r="B55" s="237" t="s">
        <v>308</v>
      </c>
      <c r="C55" s="221"/>
      <c r="D55" s="235"/>
      <c r="E55" s="235">
        <v>9</v>
      </c>
      <c r="F55" s="235"/>
      <c r="G55" s="236">
        <f t="shared" si="8"/>
        <v>0</v>
      </c>
      <c r="H55" s="236"/>
      <c r="I55" s="236"/>
      <c r="J55" s="236"/>
      <c r="K55" s="236"/>
    </row>
    <row r="56" spans="1:11" s="48" customFormat="1" ht="21" customHeight="1" x14ac:dyDescent="0.25">
      <c r="A56" s="229" t="s">
        <v>59</v>
      </c>
      <c r="B56" s="230" t="s">
        <v>30</v>
      </c>
      <c r="C56" s="223">
        <v>1022</v>
      </c>
      <c r="D56" s="231"/>
      <c r="E56" s="231">
        <v>2085</v>
      </c>
      <c r="F56" s="231">
        <v>4802</v>
      </c>
      <c r="G56" s="245">
        <f>SUM(H56:K56)</f>
        <v>5949.4</v>
      </c>
      <c r="H56" s="245">
        <v>1260</v>
      </c>
      <c r="I56" s="245">
        <v>1365</v>
      </c>
      <c r="J56" s="245">
        <v>1575</v>
      </c>
      <c r="K56" s="245">
        <v>1749.4</v>
      </c>
    </row>
    <row r="57" spans="1:11" s="48" customFormat="1" ht="37.5" x14ac:dyDescent="0.25">
      <c r="A57" s="229" t="s">
        <v>60</v>
      </c>
      <c r="B57" s="230" t="s">
        <v>31</v>
      </c>
      <c r="C57" s="223">
        <v>1023</v>
      </c>
      <c r="D57" s="231"/>
      <c r="E57" s="231">
        <v>499.7</v>
      </c>
      <c r="F57" s="231">
        <v>1045.4000000000001</v>
      </c>
      <c r="G57" s="245">
        <f t="shared" ref="G57" si="9">SUM(H57:K57)</f>
        <v>1307.5999999999999</v>
      </c>
      <c r="H57" s="245">
        <v>276.89999999999998</v>
      </c>
      <c r="I57" s="245">
        <v>300</v>
      </c>
      <c r="J57" s="245">
        <v>346.2</v>
      </c>
      <c r="K57" s="245">
        <v>384.5</v>
      </c>
    </row>
    <row r="58" spans="1:11" s="48" customFormat="1" ht="37.5" x14ac:dyDescent="0.25">
      <c r="A58" s="229" t="s">
        <v>558</v>
      </c>
      <c r="B58" s="246" t="s">
        <v>62</v>
      </c>
      <c r="C58" s="223">
        <v>1025</v>
      </c>
      <c r="D58" s="231">
        <f>SUM(D59:D80)</f>
        <v>0</v>
      </c>
      <c r="E58" s="231">
        <f t="shared" ref="E58:K58" si="10">SUM(E59:E80)</f>
        <v>652.30000000000007</v>
      </c>
      <c r="F58" s="231">
        <f>SUM(F59:F80)</f>
        <v>140.10000000000002</v>
      </c>
      <c r="G58" s="245">
        <f>SUM(H58:K58)</f>
        <v>228.2</v>
      </c>
      <c r="H58" s="231">
        <f>SUM(H59:H80)</f>
        <v>57.6</v>
      </c>
      <c r="I58" s="231">
        <f t="shared" si="10"/>
        <v>56.999999999999993</v>
      </c>
      <c r="J58" s="231">
        <f t="shared" si="10"/>
        <v>56.4</v>
      </c>
      <c r="K58" s="231">
        <f t="shared" si="10"/>
        <v>57.2</v>
      </c>
    </row>
    <row r="59" spans="1:11" s="48" customFormat="1" ht="17.25" customHeight="1" x14ac:dyDescent="0.25">
      <c r="A59" s="229"/>
      <c r="B59" s="237" t="s">
        <v>346</v>
      </c>
      <c r="C59" s="247"/>
      <c r="D59" s="235"/>
      <c r="E59" s="236"/>
      <c r="F59" s="235">
        <v>0.5</v>
      </c>
      <c r="G59" s="235">
        <f>SUM(H59:K59)</f>
        <v>2</v>
      </c>
      <c r="H59" s="235">
        <v>1.6</v>
      </c>
      <c r="I59" s="235"/>
      <c r="J59" s="235">
        <v>0.4</v>
      </c>
      <c r="K59" s="236"/>
    </row>
    <row r="60" spans="1:11" s="48" customFormat="1" ht="56.25" customHeight="1" x14ac:dyDescent="0.25">
      <c r="A60" s="229"/>
      <c r="B60" s="233" t="s">
        <v>361</v>
      </c>
      <c r="C60" s="234"/>
      <c r="D60" s="235"/>
      <c r="E60" s="235">
        <v>22.8</v>
      </c>
      <c r="F60" s="235"/>
      <c r="G60" s="235">
        <f t="shared" ref="G60:G80" si="11">SUM(H60:K60)</f>
        <v>0</v>
      </c>
      <c r="H60" s="236"/>
      <c r="I60" s="236"/>
      <c r="J60" s="236"/>
      <c r="K60" s="236"/>
    </row>
    <row r="61" spans="1:11" s="48" customFormat="1" ht="57" customHeight="1" x14ac:dyDescent="0.25">
      <c r="A61" s="229"/>
      <c r="B61" s="237" t="s">
        <v>362</v>
      </c>
      <c r="C61" s="234"/>
      <c r="D61" s="235"/>
      <c r="E61" s="235">
        <v>5.0999999999999996</v>
      </c>
      <c r="F61" s="235"/>
      <c r="G61" s="235">
        <f t="shared" si="11"/>
        <v>0</v>
      </c>
      <c r="H61" s="236"/>
      <c r="I61" s="236"/>
      <c r="J61" s="236"/>
      <c r="K61" s="236"/>
    </row>
    <row r="62" spans="1:11" s="48" customFormat="1" ht="18" customHeight="1" x14ac:dyDescent="0.25">
      <c r="A62" s="229"/>
      <c r="B62" s="237" t="s">
        <v>348</v>
      </c>
      <c r="C62" s="247"/>
      <c r="D62" s="235"/>
      <c r="E62" s="236">
        <v>36</v>
      </c>
      <c r="F62" s="235">
        <v>31.7</v>
      </c>
      <c r="G62" s="235">
        <f t="shared" si="11"/>
        <v>69.400000000000006</v>
      </c>
      <c r="H62" s="235">
        <v>17.3</v>
      </c>
      <c r="I62" s="235">
        <v>17.399999999999999</v>
      </c>
      <c r="J62" s="235">
        <v>17.3</v>
      </c>
      <c r="K62" s="236">
        <v>17.399999999999999</v>
      </c>
    </row>
    <row r="63" spans="1:11" s="48" customFormat="1" ht="18" customHeight="1" x14ac:dyDescent="0.25">
      <c r="A63" s="229"/>
      <c r="B63" s="237" t="s">
        <v>322</v>
      </c>
      <c r="C63" s="247"/>
      <c r="D63" s="235"/>
      <c r="E63" s="236">
        <v>25.8</v>
      </c>
      <c r="F63" s="235"/>
      <c r="G63" s="235">
        <f t="shared" si="11"/>
        <v>0</v>
      </c>
      <c r="H63" s="235"/>
      <c r="I63" s="235"/>
      <c r="J63" s="235"/>
      <c r="K63" s="236"/>
    </row>
    <row r="64" spans="1:11" s="48" customFormat="1" ht="18" customHeight="1" x14ac:dyDescent="0.25">
      <c r="A64" s="229"/>
      <c r="B64" s="237" t="s">
        <v>363</v>
      </c>
      <c r="C64" s="247"/>
      <c r="D64" s="235"/>
      <c r="E64" s="236">
        <v>7.6</v>
      </c>
      <c r="F64" s="235"/>
      <c r="G64" s="235">
        <f t="shared" si="11"/>
        <v>0</v>
      </c>
      <c r="H64" s="235"/>
      <c r="I64" s="235"/>
      <c r="J64" s="235"/>
      <c r="K64" s="236"/>
    </row>
    <row r="65" spans="1:11" s="48" customFormat="1" ht="18" customHeight="1" x14ac:dyDescent="0.25">
      <c r="A65" s="229"/>
      <c r="B65" s="237" t="s">
        <v>364</v>
      </c>
      <c r="C65" s="234"/>
      <c r="D65" s="235"/>
      <c r="E65" s="235">
        <v>350</v>
      </c>
      <c r="F65" s="235"/>
      <c r="G65" s="235">
        <f t="shared" si="11"/>
        <v>0</v>
      </c>
      <c r="H65" s="235"/>
      <c r="I65" s="235"/>
      <c r="J65" s="235"/>
      <c r="K65" s="235"/>
    </row>
    <row r="66" spans="1:11" s="48" customFormat="1" ht="37.5" x14ac:dyDescent="0.25">
      <c r="A66" s="229"/>
      <c r="B66" s="237" t="s">
        <v>325</v>
      </c>
      <c r="C66" s="234"/>
      <c r="D66" s="235"/>
      <c r="E66" s="235">
        <v>30</v>
      </c>
      <c r="F66" s="235"/>
      <c r="G66" s="235">
        <f t="shared" si="11"/>
        <v>0</v>
      </c>
      <c r="H66" s="235"/>
      <c r="I66" s="235"/>
      <c r="J66" s="235"/>
      <c r="K66" s="235"/>
    </row>
    <row r="67" spans="1:11" s="48" customFormat="1" ht="37.5" x14ac:dyDescent="0.25">
      <c r="A67" s="229"/>
      <c r="B67" s="237" t="s">
        <v>326</v>
      </c>
      <c r="C67" s="234"/>
      <c r="D67" s="235"/>
      <c r="E67" s="235">
        <v>75</v>
      </c>
      <c r="F67" s="235"/>
      <c r="G67" s="235">
        <f t="shared" si="11"/>
        <v>0</v>
      </c>
      <c r="H67" s="235"/>
      <c r="I67" s="235"/>
      <c r="J67" s="235"/>
      <c r="K67" s="235"/>
    </row>
    <row r="68" spans="1:11" s="48" customFormat="1" ht="18" customHeight="1" x14ac:dyDescent="0.25">
      <c r="A68" s="229"/>
      <c r="B68" s="237" t="s">
        <v>32</v>
      </c>
      <c r="C68" s="247"/>
      <c r="D68" s="235"/>
      <c r="E68" s="236">
        <v>5.0999999999999996</v>
      </c>
      <c r="F68" s="235"/>
      <c r="G68" s="235">
        <f t="shared" si="11"/>
        <v>0</v>
      </c>
      <c r="H68" s="235"/>
      <c r="I68" s="235"/>
      <c r="J68" s="235"/>
      <c r="K68" s="236"/>
    </row>
    <row r="69" spans="1:11" s="48" customFormat="1" ht="18" customHeight="1" x14ac:dyDescent="0.25">
      <c r="A69" s="229"/>
      <c r="B69" s="237" t="s">
        <v>327</v>
      </c>
      <c r="C69" s="247"/>
      <c r="D69" s="235"/>
      <c r="E69" s="236">
        <v>1.2</v>
      </c>
      <c r="F69" s="235"/>
      <c r="G69" s="235">
        <f t="shared" si="11"/>
        <v>0</v>
      </c>
      <c r="H69" s="235"/>
      <c r="I69" s="235"/>
      <c r="J69" s="235"/>
      <c r="K69" s="236"/>
    </row>
    <row r="70" spans="1:11" s="48" customFormat="1" ht="18" customHeight="1" x14ac:dyDescent="0.25">
      <c r="A70" s="229"/>
      <c r="B70" s="237" t="s">
        <v>371</v>
      </c>
      <c r="C70" s="247"/>
      <c r="D70" s="235"/>
      <c r="E70" s="236">
        <v>60</v>
      </c>
      <c r="F70" s="235">
        <v>67</v>
      </c>
      <c r="G70" s="235">
        <f t="shared" si="11"/>
        <v>106.89999999999999</v>
      </c>
      <c r="H70" s="235">
        <v>26.7</v>
      </c>
      <c r="I70" s="235">
        <v>26.7</v>
      </c>
      <c r="J70" s="235">
        <v>26.7</v>
      </c>
      <c r="K70" s="236">
        <v>26.8</v>
      </c>
    </row>
    <row r="71" spans="1:11" s="48" customFormat="1" ht="18" customHeight="1" x14ac:dyDescent="0.25">
      <c r="A71" s="229"/>
      <c r="B71" s="237" t="s">
        <v>328</v>
      </c>
      <c r="C71" s="247"/>
      <c r="D71" s="235"/>
      <c r="E71" s="236">
        <v>3</v>
      </c>
      <c r="F71" s="235"/>
      <c r="G71" s="235">
        <f t="shared" si="11"/>
        <v>0</v>
      </c>
      <c r="H71" s="235"/>
      <c r="I71" s="235"/>
      <c r="J71" s="235"/>
      <c r="K71" s="236"/>
    </row>
    <row r="72" spans="1:11" s="48" customFormat="1" ht="18" customHeight="1" x14ac:dyDescent="0.25">
      <c r="A72" s="229"/>
      <c r="B72" s="237" t="s">
        <v>329</v>
      </c>
      <c r="C72" s="247"/>
      <c r="D72" s="235"/>
      <c r="E72" s="236">
        <v>11.7</v>
      </c>
      <c r="F72" s="235"/>
      <c r="G72" s="235">
        <f t="shared" si="11"/>
        <v>0</v>
      </c>
      <c r="H72" s="235"/>
      <c r="I72" s="235"/>
      <c r="J72" s="235"/>
      <c r="K72" s="236"/>
    </row>
    <row r="73" spans="1:11" s="48" customFormat="1" ht="18" customHeight="1" x14ac:dyDescent="0.25">
      <c r="A73" s="229"/>
      <c r="B73" s="237" t="s">
        <v>330</v>
      </c>
      <c r="C73" s="247"/>
      <c r="D73" s="235"/>
      <c r="E73" s="236">
        <v>6.8</v>
      </c>
      <c r="F73" s="235"/>
      <c r="G73" s="235">
        <f t="shared" si="11"/>
        <v>0</v>
      </c>
      <c r="H73" s="235"/>
      <c r="I73" s="235"/>
      <c r="J73" s="235"/>
      <c r="K73" s="236"/>
    </row>
    <row r="74" spans="1:11" s="48" customFormat="1" ht="18" customHeight="1" x14ac:dyDescent="0.25">
      <c r="A74" s="229"/>
      <c r="B74" s="237" t="s">
        <v>331</v>
      </c>
      <c r="C74" s="247"/>
      <c r="D74" s="235"/>
      <c r="E74" s="236">
        <v>3.4</v>
      </c>
      <c r="F74" s="235"/>
      <c r="G74" s="235">
        <f t="shared" si="11"/>
        <v>0</v>
      </c>
      <c r="H74" s="235"/>
      <c r="I74" s="235"/>
      <c r="J74" s="235"/>
      <c r="K74" s="236"/>
    </row>
    <row r="75" spans="1:11" s="48" customFormat="1" ht="18" customHeight="1" x14ac:dyDescent="0.25">
      <c r="A75" s="229"/>
      <c r="B75" s="237" t="s">
        <v>332</v>
      </c>
      <c r="C75" s="247"/>
      <c r="D75" s="235"/>
      <c r="E75" s="236">
        <v>2.6</v>
      </c>
      <c r="F75" s="235"/>
      <c r="G75" s="235">
        <f t="shared" si="11"/>
        <v>0</v>
      </c>
      <c r="H75" s="235"/>
      <c r="I75" s="235"/>
      <c r="J75" s="235"/>
      <c r="K75" s="236"/>
    </row>
    <row r="76" spans="1:11" s="48" customFormat="1" ht="18" customHeight="1" x14ac:dyDescent="0.25">
      <c r="A76" s="229"/>
      <c r="B76" s="237" t="s">
        <v>333</v>
      </c>
      <c r="C76" s="247"/>
      <c r="D76" s="235"/>
      <c r="E76" s="236">
        <v>6.2</v>
      </c>
      <c r="F76" s="235"/>
      <c r="G76" s="235">
        <f t="shared" si="11"/>
        <v>0</v>
      </c>
      <c r="H76" s="235"/>
      <c r="I76" s="235"/>
      <c r="J76" s="235"/>
      <c r="K76" s="236"/>
    </row>
    <row r="77" spans="1:11" s="48" customFormat="1" ht="18" customHeight="1" x14ac:dyDescent="0.25">
      <c r="A77" s="229"/>
      <c r="B77" s="237" t="s">
        <v>350</v>
      </c>
      <c r="C77" s="247"/>
      <c r="D77" s="235"/>
      <c r="E77" s="236"/>
      <c r="F77" s="235">
        <v>2.7</v>
      </c>
      <c r="G77" s="235">
        <f t="shared" si="11"/>
        <v>0</v>
      </c>
      <c r="H77" s="235"/>
      <c r="I77" s="235"/>
      <c r="J77" s="235"/>
      <c r="K77" s="236"/>
    </row>
    <row r="78" spans="1:11" s="48" customFormat="1" ht="18" customHeight="1" x14ac:dyDescent="0.25">
      <c r="A78" s="229"/>
      <c r="B78" s="237" t="s">
        <v>351</v>
      </c>
      <c r="C78" s="247"/>
      <c r="D78" s="235"/>
      <c r="E78" s="236"/>
      <c r="F78" s="235">
        <v>13.5</v>
      </c>
      <c r="G78" s="235">
        <f t="shared" si="11"/>
        <v>49.9</v>
      </c>
      <c r="H78" s="235">
        <v>12</v>
      </c>
      <c r="I78" s="235">
        <v>12.9</v>
      </c>
      <c r="J78" s="235">
        <v>12</v>
      </c>
      <c r="K78" s="236">
        <v>13</v>
      </c>
    </row>
    <row r="79" spans="1:11" s="48" customFormat="1" ht="37.5" customHeight="1" x14ac:dyDescent="0.25">
      <c r="A79" s="229"/>
      <c r="B79" s="237" t="s">
        <v>335</v>
      </c>
      <c r="C79" s="247"/>
      <c r="D79" s="235"/>
      <c r="E79" s="236"/>
      <c r="F79" s="235">
        <v>4.4000000000000004</v>
      </c>
      <c r="G79" s="235">
        <f t="shared" si="11"/>
        <v>0</v>
      </c>
      <c r="H79" s="235"/>
      <c r="I79" s="235"/>
      <c r="J79" s="235"/>
      <c r="K79" s="236"/>
    </row>
    <row r="80" spans="1:11" s="48" customFormat="1" ht="20.25" customHeight="1" x14ac:dyDescent="0.25">
      <c r="A80" s="229"/>
      <c r="B80" s="237" t="s">
        <v>37</v>
      </c>
      <c r="C80" s="247"/>
      <c r="D80" s="235"/>
      <c r="E80" s="236"/>
      <c r="F80" s="235">
        <v>20.3</v>
      </c>
      <c r="G80" s="235">
        <f t="shared" si="11"/>
        <v>0</v>
      </c>
      <c r="H80" s="235"/>
      <c r="I80" s="235"/>
      <c r="J80" s="235"/>
      <c r="K80" s="236"/>
    </row>
    <row r="81" spans="1:11" s="48" customFormat="1" ht="39.75" customHeight="1" x14ac:dyDescent="0.25">
      <c r="A81" s="248" t="s">
        <v>61</v>
      </c>
      <c r="B81" s="249" t="s">
        <v>38</v>
      </c>
      <c r="C81" s="227">
        <v>1030</v>
      </c>
      <c r="D81" s="228">
        <f>D82+D83+D84</f>
        <v>0</v>
      </c>
      <c r="E81" s="228">
        <f t="shared" ref="E81:K81" si="12">E82+E83+E84</f>
        <v>17964.5</v>
      </c>
      <c r="F81" s="228">
        <f t="shared" si="12"/>
        <v>322</v>
      </c>
      <c r="G81" s="228">
        <f>SUM(H81:K81)</f>
        <v>3349.8</v>
      </c>
      <c r="H81" s="228">
        <f>H82+H83+H84</f>
        <v>729.3</v>
      </c>
      <c r="I81" s="228">
        <f t="shared" si="12"/>
        <v>778.5</v>
      </c>
      <c r="J81" s="228">
        <f t="shared" si="12"/>
        <v>876</v>
      </c>
      <c r="K81" s="228">
        <f t="shared" si="12"/>
        <v>966</v>
      </c>
    </row>
    <row r="82" spans="1:11" s="48" customFormat="1" ht="19.5" customHeight="1" x14ac:dyDescent="0.3">
      <c r="A82" s="229" t="s">
        <v>372</v>
      </c>
      <c r="B82" s="246" t="s">
        <v>30</v>
      </c>
      <c r="C82" s="247">
        <v>1032</v>
      </c>
      <c r="D82" s="231"/>
      <c r="E82" s="231">
        <v>14130</v>
      </c>
      <c r="F82" s="231"/>
      <c r="G82" s="231">
        <f t="shared" ref="G82:G88" si="13">SUM(H82:K82)</f>
        <v>2379.6999999999998</v>
      </c>
      <c r="H82" s="250">
        <v>504</v>
      </c>
      <c r="I82" s="250">
        <v>546</v>
      </c>
      <c r="J82" s="250">
        <v>630</v>
      </c>
      <c r="K82" s="250">
        <v>699.7</v>
      </c>
    </row>
    <row r="83" spans="1:11" s="48" customFormat="1" ht="37.5" x14ac:dyDescent="0.25">
      <c r="A83" s="229" t="s">
        <v>373</v>
      </c>
      <c r="B83" s="246" t="s">
        <v>39</v>
      </c>
      <c r="C83" s="247">
        <v>1033</v>
      </c>
      <c r="D83" s="231"/>
      <c r="E83" s="231">
        <v>3091.5</v>
      </c>
      <c r="F83" s="231"/>
      <c r="G83" s="231">
        <f t="shared" si="13"/>
        <v>523.1</v>
      </c>
      <c r="H83" s="251">
        <v>110.8</v>
      </c>
      <c r="I83" s="251">
        <v>120</v>
      </c>
      <c r="J83" s="251">
        <v>138.5</v>
      </c>
      <c r="K83" s="251">
        <v>153.80000000000001</v>
      </c>
    </row>
    <row r="84" spans="1:11" s="48" customFormat="1" ht="39" customHeight="1" x14ac:dyDescent="0.25">
      <c r="A84" s="229" t="s">
        <v>559</v>
      </c>
      <c r="B84" s="230" t="s">
        <v>379</v>
      </c>
      <c r="C84" s="247">
        <v>1035</v>
      </c>
      <c r="D84" s="251">
        <f>SUM(D85:D88)</f>
        <v>0</v>
      </c>
      <c r="E84" s="251">
        <f t="shared" ref="E84:K84" si="14">SUM(E85:E88)</f>
        <v>742.99999999999989</v>
      </c>
      <c r="F84" s="251">
        <f t="shared" si="14"/>
        <v>322</v>
      </c>
      <c r="G84" s="231">
        <f t="shared" si="13"/>
        <v>447</v>
      </c>
      <c r="H84" s="251">
        <f>SUM(H85:H88)</f>
        <v>114.5</v>
      </c>
      <c r="I84" s="251">
        <f t="shared" si="14"/>
        <v>112.5</v>
      </c>
      <c r="J84" s="251">
        <f t="shared" si="14"/>
        <v>107.5</v>
      </c>
      <c r="K84" s="251">
        <f t="shared" si="14"/>
        <v>112.5</v>
      </c>
    </row>
    <row r="85" spans="1:11" s="48" customFormat="1" ht="20.100000000000001" customHeight="1" x14ac:dyDescent="0.3">
      <c r="A85" s="232"/>
      <c r="B85" s="237" t="s">
        <v>311</v>
      </c>
      <c r="C85" s="234"/>
      <c r="D85" s="252"/>
      <c r="E85" s="252">
        <v>468.9</v>
      </c>
      <c r="F85" s="252"/>
      <c r="G85" s="235">
        <f t="shared" si="13"/>
        <v>0</v>
      </c>
      <c r="H85" s="238"/>
      <c r="I85" s="238"/>
      <c r="J85" s="238"/>
      <c r="K85" s="238"/>
    </row>
    <row r="86" spans="1:11" s="48" customFormat="1" ht="35.25" customHeight="1" x14ac:dyDescent="0.3">
      <c r="A86" s="229"/>
      <c r="B86" s="237" t="s">
        <v>320</v>
      </c>
      <c r="C86" s="253"/>
      <c r="D86" s="231"/>
      <c r="E86" s="235">
        <v>140.69999999999999</v>
      </c>
      <c r="F86" s="235"/>
      <c r="G86" s="235">
        <f t="shared" si="13"/>
        <v>0</v>
      </c>
      <c r="H86" s="235"/>
      <c r="I86" s="235"/>
      <c r="J86" s="235"/>
      <c r="K86" s="235"/>
    </row>
    <row r="87" spans="1:11" s="48" customFormat="1" ht="18" customHeight="1" x14ac:dyDescent="0.3">
      <c r="A87" s="229"/>
      <c r="B87" s="237" t="s">
        <v>355</v>
      </c>
      <c r="C87" s="253"/>
      <c r="D87" s="235"/>
      <c r="E87" s="235">
        <v>133.4</v>
      </c>
      <c r="F87" s="235">
        <v>131.6</v>
      </c>
      <c r="G87" s="235">
        <f t="shared" si="13"/>
        <v>190</v>
      </c>
      <c r="H87" s="235">
        <v>47.5</v>
      </c>
      <c r="I87" s="235">
        <v>47.5</v>
      </c>
      <c r="J87" s="235">
        <v>47.5</v>
      </c>
      <c r="K87" s="235">
        <v>47.5</v>
      </c>
    </row>
    <row r="88" spans="1:11" s="48" customFormat="1" ht="18" customHeight="1" x14ac:dyDescent="0.3">
      <c r="A88" s="229"/>
      <c r="B88" s="254" t="s">
        <v>356</v>
      </c>
      <c r="C88" s="253"/>
      <c r="D88" s="235"/>
      <c r="E88" s="235"/>
      <c r="F88" s="235">
        <v>190.4</v>
      </c>
      <c r="G88" s="235">
        <f t="shared" si="13"/>
        <v>257</v>
      </c>
      <c r="H88" s="235">
        <v>67</v>
      </c>
      <c r="I88" s="235">
        <v>65</v>
      </c>
      <c r="J88" s="235">
        <v>60</v>
      </c>
      <c r="K88" s="235">
        <v>65</v>
      </c>
    </row>
    <row r="89" spans="1:11" s="48" customFormat="1" ht="105" customHeight="1" x14ac:dyDescent="0.25">
      <c r="A89" s="255" t="s">
        <v>17</v>
      </c>
      <c r="B89" s="170" t="s">
        <v>63</v>
      </c>
      <c r="C89" s="225"/>
      <c r="D89" s="210">
        <f>D91+D103+D106</f>
        <v>193</v>
      </c>
      <c r="E89" s="210">
        <f t="shared" ref="E89:K89" si="15">E91+E103</f>
        <v>195.8</v>
      </c>
      <c r="F89" s="210">
        <f t="shared" si="15"/>
        <v>177.4</v>
      </c>
      <c r="G89" s="210">
        <f t="shared" si="15"/>
        <v>230</v>
      </c>
      <c r="H89" s="210">
        <f t="shared" si="15"/>
        <v>60.4</v>
      </c>
      <c r="I89" s="210">
        <f t="shared" si="15"/>
        <v>60.3</v>
      </c>
      <c r="J89" s="210">
        <f t="shared" si="15"/>
        <v>54.1</v>
      </c>
      <c r="K89" s="210">
        <f t="shared" si="15"/>
        <v>55.2</v>
      </c>
    </row>
    <row r="90" spans="1:11" s="48" customFormat="1" ht="21" customHeight="1" x14ac:dyDescent="0.25">
      <c r="A90" s="256"/>
      <c r="B90" s="185" t="s">
        <v>52</v>
      </c>
      <c r="C90" s="225"/>
      <c r="D90" s="165"/>
      <c r="E90" s="165"/>
      <c r="F90" s="165"/>
      <c r="G90" s="210"/>
      <c r="H90" s="165"/>
      <c r="I90" s="165"/>
      <c r="J90" s="165"/>
      <c r="K90" s="165"/>
    </row>
    <row r="91" spans="1:11" s="48" customFormat="1" ht="63" customHeight="1" x14ac:dyDescent="0.25">
      <c r="A91" s="257" t="s">
        <v>64</v>
      </c>
      <c r="B91" s="258" t="s">
        <v>28</v>
      </c>
      <c r="C91" s="227">
        <v>1010</v>
      </c>
      <c r="D91" s="228">
        <f>D92+D99+D100+D101</f>
        <v>176.3</v>
      </c>
      <c r="E91" s="228">
        <f t="shared" ref="E91:K91" si="16">E92+E99+E100+E101</f>
        <v>156.80000000000001</v>
      </c>
      <c r="F91" s="228">
        <f t="shared" si="16"/>
        <v>177.4</v>
      </c>
      <c r="G91" s="228">
        <f>SUM(H91:K91)</f>
        <v>230</v>
      </c>
      <c r="H91" s="228">
        <f t="shared" si="16"/>
        <v>60.4</v>
      </c>
      <c r="I91" s="228">
        <f t="shared" si="16"/>
        <v>60.3</v>
      </c>
      <c r="J91" s="228">
        <f t="shared" si="16"/>
        <v>54.1</v>
      </c>
      <c r="K91" s="228">
        <f t="shared" si="16"/>
        <v>55.2</v>
      </c>
    </row>
    <row r="92" spans="1:11" s="48" customFormat="1" ht="39" customHeight="1" x14ac:dyDescent="0.25">
      <c r="A92" s="255" t="s">
        <v>65</v>
      </c>
      <c r="B92" s="230" t="s">
        <v>29</v>
      </c>
      <c r="C92" s="223">
        <v>1011</v>
      </c>
      <c r="D92" s="231">
        <f>SUM(D93:D98)</f>
        <v>15.299999999999999</v>
      </c>
      <c r="E92" s="231">
        <f t="shared" ref="E92:K92" si="17">SUM(E93:E98)</f>
        <v>0</v>
      </c>
      <c r="F92" s="231">
        <f t="shared" si="17"/>
        <v>0</v>
      </c>
      <c r="G92" s="231">
        <f>SUM(H92:K92)</f>
        <v>21</v>
      </c>
      <c r="H92" s="231">
        <f>SUM(H93:H98)</f>
        <v>5.4999999999999991</v>
      </c>
      <c r="I92" s="231">
        <f t="shared" si="17"/>
        <v>5.3999999999999986</v>
      </c>
      <c r="J92" s="231">
        <f t="shared" si="17"/>
        <v>4.4999999999999991</v>
      </c>
      <c r="K92" s="231">
        <f t="shared" si="17"/>
        <v>5.6</v>
      </c>
    </row>
    <row r="93" spans="1:11" s="48" customFormat="1" ht="18" customHeight="1" x14ac:dyDescent="0.25">
      <c r="A93" s="256"/>
      <c r="B93" s="237" t="s">
        <v>312</v>
      </c>
      <c r="C93" s="221"/>
      <c r="D93" s="235"/>
      <c r="E93" s="235"/>
      <c r="F93" s="235"/>
      <c r="G93" s="252">
        <f>SUM(H93:K93)</f>
        <v>0</v>
      </c>
      <c r="H93" s="235"/>
      <c r="I93" s="235"/>
      <c r="J93" s="235"/>
      <c r="K93" s="235"/>
    </row>
    <row r="94" spans="1:11" s="48" customFormat="1" ht="18" customHeight="1" x14ac:dyDescent="0.25">
      <c r="A94" s="256"/>
      <c r="B94" s="237" t="s">
        <v>313</v>
      </c>
      <c r="C94" s="221"/>
      <c r="D94" s="235">
        <v>6.3</v>
      </c>
      <c r="E94" s="235"/>
      <c r="F94" s="235"/>
      <c r="G94" s="252">
        <f t="shared" ref="G94:G98" si="18">SUM(H94:K94)</f>
        <v>10.200000000000001</v>
      </c>
      <c r="H94" s="235">
        <v>2.7</v>
      </c>
      <c r="I94" s="235">
        <v>2.6</v>
      </c>
      <c r="J94" s="235">
        <v>2.2000000000000002</v>
      </c>
      <c r="K94" s="235">
        <v>2.7</v>
      </c>
    </row>
    <row r="95" spans="1:11" s="48" customFormat="1" ht="37.5" customHeight="1" x14ac:dyDescent="0.25">
      <c r="A95" s="256"/>
      <c r="B95" s="237" t="s">
        <v>314</v>
      </c>
      <c r="C95" s="221"/>
      <c r="D95" s="235">
        <v>1.5</v>
      </c>
      <c r="E95" s="235"/>
      <c r="F95" s="235"/>
      <c r="G95" s="252">
        <f t="shared" si="18"/>
        <v>1.2</v>
      </c>
      <c r="H95" s="235">
        <v>0.3</v>
      </c>
      <c r="I95" s="235">
        <v>0.3</v>
      </c>
      <c r="J95" s="235">
        <v>0.3</v>
      </c>
      <c r="K95" s="235">
        <v>0.3</v>
      </c>
    </row>
    <row r="96" spans="1:11" s="48" customFormat="1" ht="18" customHeight="1" x14ac:dyDescent="0.25">
      <c r="A96" s="256"/>
      <c r="B96" s="237" t="s">
        <v>315</v>
      </c>
      <c r="C96" s="221"/>
      <c r="D96" s="235">
        <v>7.1</v>
      </c>
      <c r="E96" s="235"/>
      <c r="F96" s="235"/>
      <c r="G96" s="252">
        <f t="shared" si="18"/>
        <v>8.7999999999999989</v>
      </c>
      <c r="H96" s="235">
        <v>2.2999999999999998</v>
      </c>
      <c r="I96" s="235">
        <v>2.2999999999999998</v>
      </c>
      <c r="J96" s="235">
        <v>1.8</v>
      </c>
      <c r="K96" s="235">
        <v>2.4</v>
      </c>
    </row>
    <row r="97" spans="1:11" s="48" customFormat="1" ht="18" customHeight="1" x14ac:dyDescent="0.25">
      <c r="A97" s="256"/>
      <c r="B97" s="237" t="s">
        <v>316</v>
      </c>
      <c r="C97" s="221"/>
      <c r="D97" s="235">
        <v>0.4</v>
      </c>
      <c r="E97" s="235"/>
      <c r="F97" s="235"/>
      <c r="G97" s="252">
        <f t="shared" si="18"/>
        <v>0.4</v>
      </c>
      <c r="H97" s="235">
        <v>0.1</v>
      </c>
      <c r="I97" s="235">
        <v>0.1</v>
      </c>
      <c r="J97" s="235">
        <v>0.1</v>
      </c>
      <c r="K97" s="235">
        <v>0.1</v>
      </c>
    </row>
    <row r="98" spans="1:11" s="48" customFormat="1" ht="53.25" customHeight="1" x14ac:dyDescent="0.25">
      <c r="A98" s="256"/>
      <c r="B98" s="237" t="s">
        <v>374</v>
      </c>
      <c r="C98" s="221"/>
      <c r="D98" s="235"/>
      <c r="E98" s="235"/>
      <c r="F98" s="235"/>
      <c r="G98" s="252">
        <f t="shared" si="18"/>
        <v>0.4</v>
      </c>
      <c r="H98" s="235">
        <v>0.1</v>
      </c>
      <c r="I98" s="235">
        <v>0.1</v>
      </c>
      <c r="J98" s="235">
        <v>0.1</v>
      </c>
      <c r="K98" s="235">
        <v>0.1</v>
      </c>
    </row>
    <row r="99" spans="1:11" s="48" customFormat="1" ht="18" customHeight="1" x14ac:dyDescent="0.25">
      <c r="A99" s="255" t="s">
        <v>66</v>
      </c>
      <c r="B99" s="246" t="s">
        <v>30</v>
      </c>
      <c r="C99" s="223">
        <v>1012</v>
      </c>
      <c r="D99" s="231">
        <v>130.4</v>
      </c>
      <c r="E99" s="231">
        <v>128.4</v>
      </c>
      <c r="F99" s="231">
        <v>145.5</v>
      </c>
      <c r="G99" s="251">
        <f t="shared" ref="G99:G105" si="19">SUM(H99:K99)</f>
        <v>171.39999999999998</v>
      </c>
      <c r="H99" s="231">
        <v>45</v>
      </c>
      <c r="I99" s="231">
        <v>45</v>
      </c>
      <c r="J99" s="231">
        <v>40.700000000000003</v>
      </c>
      <c r="K99" s="231">
        <v>40.700000000000003</v>
      </c>
    </row>
    <row r="100" spans="1:11" s="48" customFormat="1" ht="35.25" customHeight="1" x14ac:dyDescent="0.25">
      <c r="A100" s="255" t="s">
        <v>67</v>
      </c>
      <c r="B100" s="246" t="s">
        <v>31</v>
      </c>
      <c r="C100" s="223">
        <v>1013</v>
      </c>
      <c r="D100" s="231">
        <v>28.7</v>
      </c>
      <c r="E100" s="231">
        <v>28.4</v>
      </c>
      <c r="F100" s="231">
        <v>31.9</v>
      </c>
      <c r="G100" s="251">
        <f t="shared" si="19"/>
        <v>37.6</v>
      </c>
      <c r="H100" s="231">
        <v>9.9</v>
      </c>
      <c r="I100" s="231">
        <v>9.9</v>
      </c>
      <c r="J100" s="231">
        <v>8.9</v>
      </c>
      <c r="K100" s="231">
        <v>8.9</v>
      </c>
    </row>
    <row r="101" spans="1:11" s="48" customFormat="1" ht="21" customHeight="1" x14ac:dyDescent="0.25">
      <c r="A101" s="255" t="s">
        <v>560</v>
      </c>
      <c r="B101" s="230" t="s">
        <v>360</v>
      </c>
      <c r="C101" s="223">
        <v>1015</v>
      </c>
      <c r="D101" s="231">
        <f>SUM(D102:D102)</f>
        <v>1.9</v>
      </c>
      <c r="E101" s="231">
        <f>SUM(E102:E102)</f>
        <v>0</v>
      </c>
      <c r="F101" s="231">
        <f>SUM(F102:F102)</f>
        <v>0</v>
      </c>
      <c r="G101" s="251">
        <f t="shared" si="19"/>
        <v>0</v>
      </c>
      <c r="H101" s="231">
        <f>SUM(H102:H102)</f>
        <v>0</v>
      </c>
      <c r="I101" s="231">
        <f>SUM(I102:I102)</f>
        <v>0</v>
      </c>
      <c r="J101" s="231">
        <f>SUM(J102:J102)</f>
        <v>0</v>
      </c>
      <c r="K101" s="231">
        <f>SUM(K102:K102)</f>
        <v>0</v>
      </c>
    </row>
    <row r="102" spans="1:11" s="48" customFormat="1" ht="42.75" customHeight="1" x14ac:dyDescent="0.25">
      <c r="A102" s="256"/>
      <c r="B102" s="166" t="s">
        <v>321</v>
      </c>
      <c r="C102" s="259"/>
      <c r="D102" s="183">
        <v>1.9</v>
      </c>
      <c r="E102" s="165"/>
      <c r="F102" s="165"/>
      <c r="G102" s="204">
        <f t="shared" si="19"/>
        <v>0</v>
      </c>
      <c r="H102" s="165"/>
      <c r="I102" s="165"/>
      <c r="J102" s="165"/>
      <c r="K102" s="165"/>
    </row>
    <row r="103" spans="1:11" s="48" customFormat="1" ht="42" customHeight="1" x14ac:dyDescent="0.25">
      <c r="A103" s="257" t="s">
        <v>68</v>
      </c>
      <c r="B103" s="258" t="s">
        <v>35</v>
      </c>
      <c r="C103" s="227">
        <v>1020</v>
      </c>
      <c r="D103" s="228">
        <f t="shared" ref="D103" si="20">D104</f>
        <v>0</v>
      </c>
      <c r="E103" s="228">
        <f>E104</f>
        <v>39</v>
      </c>
      <c r="F103" s="228">
        <f t="shared" ref="F103:K103" si="21">F104</f>
        <v>0</v>
      </c>
      <c r="G103" s="228">
        <f t="shared" si="21"/>
        <v>0</v>
      </c>
      <c r="H103" s="228">
        <f t="shared" si="21"/>
        <v>0</v>
      </c>
      <c r="I103" s="228">
        <f t="shared" si="21"/>
        <v>0</v>
      </c>
      <c r="J103" s="228">
        <f t="shared" si="21"/>
        <v>0</v>
      </c>
      <c r="K103" s="228">
        <f t="shared" si="21"/>
        <v>0</v>
      </c>
    </row>
    <row r="104" spans="1:11" s="48" customFormat="1" ht="34.5" customHeight="1" x14ac:dyDescent="0.25">
      <c r="A104" s="255" t="s">
        <v>69</v>
      </c>
      <c r="B104" s="230" t="s">
        <v>29</v>
      </c>
      <c r="C104" s="223">
        <v>1021</v>
      </c>
      <c r="D104" s="231">
        <f>D105</f>
        <v>0</v>
      </c>
      <c r="E104" s="231">
        <f t="shared" ref="E104:F104" si="22">E105</f>
        <v>39</v>
      </c>
      <c r="F104" s="231">
        <f t="shared" si="22"/>
        <v>0</v>
      </c>
      <c r="G104" s="231">
        <f t="shared" si="19"/>
        <v>0</v>
      </c>
      <c r="H104" s="231"/>
      <c r="I104" s="231"/>
      <c r="J104" s="231"/>
      <c r="K104" s="231"/>
    </row>
    <row r="105" spans="1:11" s="48" customFormat="1" ht="56.25" x14ac:dyDescent="0.25">
      <c r="A105" s="256"/>
      <c r="B105" s="237" t="s">
        <v>374</v>
      </c>
      <c r="C105" s="221"/>
      <c r="D105" s="235"/>
      <c r="E105" s="235">
        <v>39</v>
      </c>
      <c r="F105" s="235"/>
      <c r="G105" s="252">
        <f t="shared" si="19"/>
        <v>0</v>
      </c>
      <c r="H105" s="235"/>
      <c r="I105" s="235"/>
      <c r="J105" s="235"/>
      <c r="K105" s="235"/>
    </row>
    <row r="106" spans="1:11" s="48" customFormat="1" ht="36.75" customHeight="1" x14ac:dyDescent="0.25">
      <c r="A106" s="257" t="s">
        <v>568</v>
      </c>
      <c r="B106" s="230" t="s">
        <v>379</v>
      </c>
      <c r="C106" s="247">
        <v>1035</v>
      </c>
      <c r="D106" s="231">
        <f>D107</f>
        <v>16.7</v>
      </c>
      <c r="E106" s="235"/>
      <c r="F106" s="235"/>
      <c r="G106" s="231"/>
      <c r="H106" s="235"/>
      <c r="I106" s="235"/>
      <c r="J106" s="235"/>
      <c r="K106" s="235"/>
    </row>
    <row r="107" spans="1:11" s="48" customFormat="1" ht="57" customHeight="1" x14ac:dyDescent="0.25">
      <c r="A107" s="256"/>
      <c r="B107" s="237" t="s">
        <v>374</v>
      </c>
      <c r="C107" s="221"/>
      <c r="D107" s="235">
        <v>16.7</v>
      </c>
      <c r="E107" s="235"/>
      <c r="F107" s="235"/>
      <c r="G107" s="231"/>
      <c r="H107" s="235"/>
      <c r="I107" s="235"/>
      <c r="J107" s="235"/>
      <c r="K107" s="235"/>
    </row>
    <row r="108" spans="1:11" s="48" customFormat="1" ht="63" customHeight="1" x14ac:dyDescent="0.25">
      <c r="A108" s="255" t="s">
        <v>22</v>
      </c>
      <c r="B108" s="260" t="s">
        <v>70</v>
      </c>
      <c r="C108" s="261"/>
      <c r="D108" s="262">
        <f>D110+D135+D168</f>
        <v>64222.2</v>
      </c>
      <c r="E108" s="262">
        <f t="shared" ref="E108:K108" si="23">E110+E135+E168</f>
        <v>17416</v>
      </c>
      <c r="F108" s="262">
        <f t="shared" si="23"/>
        <v>17420</v>
      </c>
      <c r="G108" s="263">
        <f t="shared" ref="G108:G111" si="24">SUM(H108:K108)</f>
        <v>0</v>
      </c>
      <c r="H108" s="262">
        <f t="shared" si="23"/>
        <v>0</v>
      </c>
      <c r="I108" s="262">
        <f t="shared" si="23"/>
        <v>0</v>
      </c>
      <c r="J108" s="262">
        <f t="shared" si="23"/>
        <v>0</v>
      </c>
      <c r="K108" s="262">
        <f t="shared" si="23"/>
        <v>0</v>
      </c>
    </row>
    <row r="109" spans="1:11" s="48" customFormat="1" ht="20.25" customHeight="1" x14ac:dyDescent="0.25">
      <c r="A109" s="232"/>
      <c r="B109" s="185" t="s">
        <v>52</v>
      </c>
      <c r="C109" s="171"/>
      <c r="D109" s="210"/>
      <c r="E109" s="210"/>
      <c r="F109" s="210"/>
      <c r="G109" s="263">
        <f t="shared" si="24"/>
        <v>0</v>
      </c>
      <c r="H109" s="210"/>
      <c r="I109" s="210"/>
      <c r="J109" s="210"/>
      <c r="K109" s="210"/>
    </row>
    <row r="110" spans="1:11" s="48" customFormat="1" ht="63" customHeight="1" x14ac:dyDescent="0.25">
      <c r="A110" s="226" t="s">
        <v>524</v>
      </c>
      <c r="B110" s="243" t="s">
        <v>71</v>
      </c>
      <c r="C110" s="227">
        <v>1010</v>
      </c>
      <c r="D110" s="228">
        <f>D111+D118+D119+D120</f>
        <v>0</v>
      </c>
      <c r="E110" s="228">
        <f t="shared" ref="E110:K110" si="25">E111+E118+E119+E120</f>
        <v>10389</v>
      </c>
      <c r="F110" s="228">
        <f t="shared" si="25"/>
        <v>16261</v>
      </c>
      <c r="G110" s="264">
        <f t="shared" si="24"/>
        <v>0</v>
      </c>
      <c r="H110" s="228">
        <f t="shared" si="25"/>
        <v>0</v>
      </c>
      <c r="I110" s="228">
        <f t="shared" si="25"/>
        <v>0</v>
      </c>
      <c r="J110" s="228">
        <f t="shared" si="25"/>
        <v>0</v>
      </c>
      <c r="K110" s="228">
        <f t="shared" si="25"/>
        <v>0</v>
      </c>
    </row>
    <row r="111" spans="1:11" s="48" customFormat="1" ht="37.5" x14ac:dyDescent="0.25">
      <c r="A111" s="229" t="s">
        <v>525</v>
      </c>
      <c r="B111" s="230" t="s">
        <v>29</v>
      </c>
      <c r="C111" s="223">
        <v>1011</v>
      </c>
      <c r="D111" s="231">
        <f>SUM(D112:D117)</f>
        <v>0</v>
      </c>
      <c r="E111" s="231">
        <f t="shared" ref="E111:K111" si="26">SUM(E112:E117)</f>
        <v>1461.3</v>
      </c>
      <c r="F111" s="231">
        <f t="shared" si="26"/>
        <v>1647</v>
      </c>
      <c r="G111" s="251">
        <f t="shared" si="24"/>
        <v>0</v>
      </c>
      <c r="H111" s="231">
        <f t="shared" si="26"/>
        <v>0</v>
      </c>
      <c r="I111" s="231">
        <f t="shared" si="26"/>
        <v>0</v>
      </c>
      <c r="J111" s="231">
        <f t="shared" si="26"/>
        <v>0</v>
      </c>
      <c r="K111" s="231">
        <f t="shared" si="26"/>
        <v>0</v>
      </c>
    </row>
    <row r="112" spans="1:11" s="48" customFormat="1" ht="56.25" x14ac:dyDescent="0.25">
      <c r="A112" s="232"/>
      <c r="B112" s="233" t="s">
        <v>359</v>
      </c>
      <c r="C112" s="221"/>
      <c r="D112" s="235"/>
      <c r="E112" s="235"/>
      <c r="F112" s="252">
        <v>18.8</v>
      </c>
      <c r="G112" s="235">
        <f>SUM(H112:K112)</f>
        <v>0</v>
      </c>
      <c r="H112" s="235"/>
      <c r="I112" s="235"/>
      <c r="J112" s="235"/>
      <c r="K112" s="235"/>
    </row>
    <row r="113" spans="1:11" s="48" customFormat="1" ht="18" customHeight="1" x14ac:dyDescent="0.25">
      <c r="A113" s="232"/>
      <c r="B113" s="237" t="s">
        <v>304</v>
      </c>
      <c r="C113" s="221"/>
      <c r="D113" s="235"/>
      <c r="E113" s="235"/>
      <c r="F113" s="252">
        <v>7.2</v>
      </c>
      <c r="G113" s="235">
        <f t="shared" ref="G113:G117" si="27">SUM(H113:K113)</f>
        <v>0</v>
      </c>
      <c r="H113" s="235"/>
      <c r="I113" s="235"/>
      <c r="J113" s="235"/>
      <c r="K113" s="235"/>
    </row>
    <row r="114" spans="1:11" s="48" customFormat="1" ht="18" customHeight="1" x14ac:dyDescent="0.25">
      <c r="A114" s="232"/>
      <c r="B114" s="237" t="s">
        <v>302</v>
      </c>
      <c r="C114" s="221"/>
      <c r="D114" s="235"/>
      <c r="E114" s="235"/>
      <c r="F114" s="252">
        <v>4.5</v>
      </c>
      <c r="G114" s="235">
        <f t="shared" si="27"/>
        <v>0</v>
      </c>
      <c r="H114" s="235"/>
      <c r="I114" s="235"/>
      <c r="J114" s="235"/>
      <c r="K114" s="235"/>
    </row>
    <row r="115" spans="1:11" s="48" customFormat="1" ht="37.5" x14ac:dyDescent="0.25">
      <c r="A115" s="232"/>
      <c r="B115" s="237" t="s">
        <v>307</v>
      </c>
      <c r="C115" s="221"/>
      <c r="D115" s="235"/>
      <c r="E115" s="235"/>
      <c r="F115" s="252">
        <v>5.2</v>
      </c>
      <c r="G115" s="235">
        <f t="shared" si="27"/>
        <v>0</v>
      </c>
      <c r="H115" s="235"/>
      <c r="I115" s="235"/>
      <c r="J115" s="235"/>
      <c r="K115" s="235"/>
    </row>
    <row r="116" spans="1:11" s="48" customFormat="1" ht="37.5" x14ac:dyDescent="0.25">
      <c r="A116" s="232"/>
      <c r="B116" s="237" t="s">
        <v>310</v>
      </c>
      <c r="C116" s="221"/>
      <c r="D116" s="235"/>
      <c r="E116" s="235">
        <v>1461.3</v>
      </c>
      <c r="F116" s="252">
        <v>1455.3</v>
      </c>
      <c r="G116" s="235">
        <f t="shared" si="27"/>
        <v>0</v>
      </c>
      <c r="H116" s="235"/>
      <c r="I116" s="235"/>
      <c r="J116" s="235"/>
      <c r="K116" s="235"/>
    </row>
    <row r="117" spans="1:11" s="48" customFormat="1" ht="18" customHeight="1" x14ac:dyDescent="0.25">
      <c r="A117" s="232"/>
      <c r="B117" s="237" t="s">
        <v>311</v>
      </c>
      <c r="C117" s="221"/>
      <c r="D117" s="235"/>
      <c r="E117" s="235"/>
      <c r="F117" s="252">
        <v>156</v>
      </c>
      <c r="G117" s="235">
        <f t="shared" si="27"/>
        <v>0</v>
      </c>
      <c r="H117" s="235"/>
      <c r="I117" s="235"/>
      <c r="J117" s="235"/>
      <c r="K117" s="235"/>
    </row>
    <row r="118" spans="1:11" s="48" customFormat="1" ht="18" customHeight="1" x14ac:dyDescent="0.3">
      <c r="A118" s="229" t="s">
        <v>526</v>
      </c>
      <c r="B118" s="230" t="s">
        <v>30</v>
      </c>
      <c r="C118" s="223">
        <v>1012</v>
      </c>
      <c r="D118" s="231"/>
      <c r="E118" s="231">
        <v>7325.1</v>
      </c>
      <c r="F118" s="269">
        <v>11835.3</v>
      </c>
      <c r="G118" s="235"/>
      <c r="H118" s="235"/>
      <c r="I118" s="235"/>
      <c r="J118" s="235"/>
      <c r="K118" s="235"/>
    </row>
    <row r="119" spans="1:11" s="48" customFormat="1" ht="34.5" customHeight="1" x14ac:dyDescent="0.25">
      <c r="A119" s="229" t="s">
        <v>527</v>
      </c>
      <c r="B119" s="230" t="s">
        <v>31</v>
      </c>
      <c r="C119" s="223">
        <v>1013</v>
      </c>
      <c r="D119" s="231"/>
      <c r="E119" s="231">
        <v>1602.6</v>
      </c>
      <c r="F119" s="268">
        <v>2599</v>
      </c>
      <c r="G119" s="235"/>
      <c r="H119" s="235"/>
      <c r="I119" s="235"/>
      <c r="J119" s="235"/>
      <c r="K119" s="235"/>
    </row>
    <row r="120" spans="1:11" s="48" customFormat="1" ht="18.75" customHeight="1" x14ac:dyDescent="0.25">
      <c r="A120" s="229" t="s">
        <v>586</v>
      </c>
      <c r="B120" s="230" t="s">
        <v>360</v>
      </c>
      <c r="C120" s="223">
        <v>1015</v>
      </c>
      <c r="D120" s="231">
        <f>SUM(D121:D134)</f>
        <v>0</v>
      </c>
      <c r="E120" s="231">
        <f t="shared" ref="E120:K120" si="28">SUM(E121:E134)</f>
        <v>0</v>
      </c>
      <c r="F120" s="231">
        <f t="shared" si="28"/>
        <v>179.7</v>
      </c>
      <c r="G120" s="231">
        <f>SUM(H120:K120)</f>
        <v>0</v>
      </c>
      <c r="H120" s="231">
        <f t="shared" si="28"/>
        <v>0</v>
      </c>
      <c r="I120" s="231">
        <f t="shared" si="28"/>
        <v>0</v>
      </c>
      <c r="J120" s="231">
        <f t="shared" si="28"/>
        <v>0</v>
      </c>
      <c r="K120" s="231">
        <f t="shared" si="28"/>
        <v>0</v>
      </c>
    </row>
    <row r="121" spans="1:11" s="48" customFormat="1" ht="73.5" customHeight="1" x14ac:dyDescent="0.25">
      <c r="A121" s="232"/>
      <c r="B121" s="233" t="s">
        <v>375</v>
      </c>
      <c r="C121" s="234"/>
      <c r="D121" s="235"/>
      <c r="E121" s="235"/>
      <c r="F121" s="252">
        <v>27.7</v>
      </c>
      <c r="G121" s="231">
        <f t="shared" ref="G121:G134" si="29">SUM(H121:K121)</f>
        <v>0</v>
      </c>
      <c r="H121" s="235"/>
      <c r="I121" s="235"/>
      <c r="J121" s="235"/>
      <c r="K121" s="235"/>
    </row>
    <row r="122" spans="1:11" s="48" customFormat="1" ht="90" customHeight="1" x14ac:dyDescent="0.25">
      <c r="A122" s="232"/>
      <c r="B122" s="237" t="s">
        <v>319</v>
      </c>
      <c r="C122" s="234"/>
      <c r="D122" s="235"/>
      <c r="E122" s="235"/>
      <c r="F122" s="252">
        <v>0.9</v>
      </c>
      <c r="G122" s="231">
        <f t="shared" si="29"/>
        <v>0</v>
      </c>
      <c r="H122" s="235"/>
      <c r="I122" s="235"/>
      <c r="J122" s="235"/>
      <c r="K122" s="235"/>
    </row>
    <row r="123" spans="1:11" s="48" customFormat="1" ht="38.25" customHeight="1" x14ac:dyDescent="0.25">
      <c r="A123" s="232"/>
      <c r="B123" s="237" t="s">
        <v>320</v>
      </c>
      <c r="C123" s="234"/>
      <c r="D123" s="235"/>
      <c r="E123" s="235"/>
      <c r="F123" s="252">
        <v>66.7</v>
      </c>
      <c r="G123" s="231">
        <f t="shared" si="29"/>
        <v>0</v>
      </c>
      <c r="H123" s="235"/>
      <c r="I123" s="235"/>
      <c r="J123" s="235"/>
      <c r="K123" s="235"/>
    </row>
    <row r="124" spans="1:11" s="48" customFormat="1" ht="18" customHeight="1" x14ac:dyDescent="0.25">
      <c r="A124" s="232"/>
      <c r="B124" s="237" t="s">
        <v>322</v>
      </c>
      <c r="C124" s="234"/>
      <c r="D124" s="235"/>
      <c r="E124" s="235"/>
      <c r="F124" s="252">
        <v>7.5</v>
      </c>
      <c r="G124" s="231">
        <f t="shared" si="29"/>
        <v>0</v>
      </c>
      <c r="H124" s="235"/>
      <c r="I124" s="235"/>
      <c r="J124" s="235"/>
      <c r="K124" s="235"/>
    </row>
    <row r="125" spans="1:11" s="48" customFormat="1" ht="18" customHeight="1" x14ac:dyDescent="0.25">
      <c r="A125" s="232"/>
      <c r="B125" s="237" t="s">
        <v>323</v>
      </c>
      <c r="C125" s="234"/>
      <c r="D125" s="235"/>
      <c r="E125" s="235"/>
      <c r="F125" s="252">
        <v>1.9</v>
      </c>
      <c r="G125" s="231">
        <f t="shared" si="29"/>
        <v>0</v>
      </c>
      <c r="H125" s="235"/>
      <c r="I125" s="235"/>
      <c r="J125" s="235"/>
      <c r="K125" s="235"/>
    </row>
    <row r="126" spans="1:11" s="48" customFormat="1" ht="36" customHeight="1" x14ac:dyDescent="0.25">
      <c r="A126" s="232"/>
      <c r="B126" s="237" t="s">
        <v>324</v>
      </c>
      <c r="C126" s="234"/>
      <c r="D126" s="235"/>
      <c r="E126" s="235"/>
      <c r="F126" s="252">
        <v>12.5</v>
      </c>
      <c r="G126" s="231">
        <f t="shared" si="29"/>
        <v>0</v>
      </c>
      <c r="H126" s="235"/>
      <c r="I126" s="235"/>
      <c r="J126" s="235"/>
      <c r="K126" s="235"/>
    </row>
    <row r="127" spans="1:11" s="48" customFormat="1" ht="37.5" x14ac:dyDescent="0.25">
      <c r="A127" s="232"/>
      <c r="B127" s="237" t="s">
        <v>326</v>
      </c>
      <c r="C127" s="234"/>
      <c r="D127" s="235"/>
      <c r="E127" s="235"/>
      <c r="F127" s="252">
        <v>1.3</v>
      </c>
      <c r="G127" s="231">
        <f t="shared" si="29"/>
        <v>0</v>
      </c>
      <c r="H127" s="235"/>
      <c r="I127" s="235"/>
      <c r="J127" s="235"/>
      <c r="K127" s="235"/>
    </row>
    <row r="128" spans="1:11" s="48" customFormat="1" ht="18" customHeight="1" x14ac:dyDescent="0.25">
      <c r="A128" s="232"/>
      <c r="B128" s="237" t="s">
        <v>32</v>
      </c>
      <c r="C128" s="234"/>
      <c r="D128" s="235"/>
      <c r="E128" s="235"/>
      <c r="F128" s="252">
        <v>1.7</v>
      </c>
      <c r="G128" s="231">
        <f t="shared" si="29"/>
        <v>0</v>
      </c>
      <c r="H128" s="235"/>
      <c r="I128" s="235"/>
      <c r="J128" s="235"/>
      <c r="K128" s="235"/>
    </row>
    <row r="129" spans="1:11" s="48" customFormat="1" ht="18" customHeight="1" x14ac:dyDescent="0.25">
      <c r="A129" s="232"/>
      <c r="B129" s="237" t="s">
        <v>327</v>
      </c>
      <c r="C129" s="234"/>
      <c r="D129" s="235"/>
      <c r="E129" s="235"/>
      <c r="F129" s="252">
        <v>2.4</v>
      </c>
      <c r="G129" s="231">
        <f t="shared" si="29"/>
        <v>0</v>
      </c>
      <c r="H129" s="235"/>
      <c r="I129" s="235"/>
      <c r="J129" s="235"/>
      <c r="K129" s="235"/>
    </row>
    <row r="130" spans="1:11" s="48" customFormat="1" ht="18" customHeight="1" x14ac:dyDescent="0.25">
      <c r="A130" s="232"/>
      <c r="B130" s="237" t="s">
        <v>328</v>
      </c>
      <c r="C130" s="234"/>
      <c r="D130" s="235"/>
      <c r="E130" s="235"/>
      <c r="F130" s="252">
        <v>5.8</v>
      </c>
      <c r="G130" s="231">
        <f t="shared" si="29"/>
        <v>0</v>
      </c>
      <c r="H130" s="235"/>
      <c r="I130" s="235"/>
      <c r="J130" s="235"/>
      <c r="K130" s="235"/>
    </row>
    <row r="131" spans="1:11" s="48" customFormat="1" ht="37.5" customHeight="1" x14ac:dyDescent="0.25">
      <c r="A131" s="232"/>
      <c r="B131" s="239" t="s">
        <v>349</v>
      </c>
      <c r="C131" s="234"/>
      <c r="D131" s="235"/>
      <c r="E131" s="235"/>
      <c r="F131" s="252">
        <v>21.2</v>
      </c>
      <c r="G131" s="231">
        <f t="shared" si="29"/>
        <v>0</v>
      </c>
      <c r="H131" s="235"/>
      <c r="I131" s="235"/>
      <c r="J131" s="235"/>
      <c r="K131" s="235"/>
    </row>
    <row r="132" spans="1:11" s="48" customFormat="1" ht="91.5" customHeight="1" x14ac:dyDescent="0.25">
      <c r="A132" s="232"/>
      <c r="B132" s="240" t="s">
        <v>284</v>
      </c>
      <c r="C132" s="234"/>
      <c r="D132" s="235"/>
      <c r="E132" s="235"/>
      <c r="F132" s="252">
        <v>29.6</v>
      </c>
      <c r="G132" s="231">
        <f t="shared" si="29"/>
        <v>0</v>
      </c>
      <c r="H132" s="235"/>
      <c r="I132" s="235"/>
      <c r="J132" s="235"/>
      <c r="K132" s="235"/>
    </row>
    <row r="133" spans="1:11" s="48" customFormat="1" ht="20.100000000000001" customHeight="1" x14ac:dyDescent="0.25">
      <c r="A133" s="232"/>
      <c r="B133" s="240" t="s">
        <v>334</v>
      </c>
      <c r="C133" s="234"/>
      <c r="D133" s="235"/>
      <c r="E133" s="235"/>
      <c r="F133" s="252">
        <v>0.2</v>
      </c>
      <c r="G133" s="231">
        <f t="shared" si="29"/>
        <v>0</v>
      </c>
      <c r="H133" s="235"/>
      <c r="I133" s="235"/>
      <c r="J133" s="235"/>
      <c r="K133" s="235"/>
    </row>
    <row r="134" spans="1:11" s="48" customFormat="1" ht="20.100000000000001" customHeight="1" x14ac:dyDescent="0.25">
      <c r="A134" s="232"/>
      <c r="B134" s="240" t="s">
        <v>336</v>
      </c>
      <c r="C134" s="234"/>
      <c r="D134" s="235"/>
      <c r="E134" s="235"/>
      <c r="F134" s="252">
        <v>0.3</v>
      </c>
      <c r="G134" s="231">
        <f t="shared" si="29"/>
        <v>0</v>
      </c>
      <c r="H134" s="235"/>
      <c r="I134" s="235"/>
      <c r="J134" s="235"/>
      <c r="K134" s="235"/>
    </row>
    <row r="135" spans="1:11" s="48" customFormat="1" ht="39.75" customHeight="1" x14ac:dyDescent="0.25">
      <c r="A135" s="248" t="s">
        <v>528</v>
      </c>
      <c r="B135" s="243" t="s">
        <v>72</v>
      </c>
      <c r="C135" s="227">
        <v>1020</v>
      </c>
      <c r="D135" s="265">
        <f>D136+D144+D145+D146</f>
        <v>3316.1</v>
      </c>
      <c r="E135" s="265">
        <f t="shared" ref="E135:K135" si="30">E136+E144+E145+E146</f>
        <v>1068.0999999999999</v>
      </c>
      <c r="F135" s="265">
        <f t="shared" si="30"/>
        <v>1098.2</v>
      </c>
      <c r="G135" s="265">
        <f>SUM(H135:K135)</f>
        <v>0</v>
      </c>
      <c r="H135" s="265">
        <f t="shared" si="30"/>
        <v>0</v>
      </c>
      <c r="I135" s="265">
        <f t="shared" si="30"/>
        <v>0</v>
      </c>
      <c r="J135" s="265">
        <f t="shared" si="30"/>
        <v>0</v>
      </c>
      <c r="K135" s="265">
        <f t="shared" si="30"/>
        <v>0</v>
      </c>
    </row>
    <row r="136" spans="1:11" s="48" customFormat="1" ht="34.5" customHeight="1" x14ac:dyDescent="0.25">
      <c r="A136" s="229" t="s">
        <v>529</v>
      </c>
      <c r="B136" s="230" t="s">
        <v>29</v>
      </c>
      <c r="C136" s="223">
        <v>1021</v>
      </c>
      <c r="D136" s="245">
        <f>SUM(D137:D143)</f>
        <v>273.20000000000005</v>
      </c>
      <c r="E136" s="245">
        <f>E137+E139+E140+E141+E142+E143</f>
        <v>75.5</v>
      </c>
      <c r="F136" s="245">
        <f>F137+F139+F140+F141+F142+F143</f>
        <v>11.7</v>
      </c>
      <c r="G136" s="245">
        <f>SUM(H136:K136)</f>
        <v>0</v>
      </c>
      <c r="H136" s="245"/>
      <c r="I136" s="231"/>
      <c r="J136" s="231"/>
      <c r="K136" s="231"/>
    </row>
    <row r="137" spans="1:11" s="48" customFormat="1" ht="54" customHeight="1" x14ac:dyDescent="0.25">
      <c r="A137" s="232"/>
      <c r="B137" s="233" t="s">
        <v>359</v>
      </c>
      <c r="C137" s="247"/>
      <c r="D137" s="235">
        <v>238.8</v>
      </c>
      <c r="E137" s="235">
        <v>45.1</v>
      </c>
      <c r="F137" s="252"/>
      <c r="G137" s="236">
        <f>SUM(H137:K137)</f>
        <v>0</v>
      </c>
      <c r="H137" s="236"/>
      <c r="I137" s="235"/>
      <c r="J137" s="244"/>
      <c r="K137" s="244"/>
    </row>
    <row r="138" spans="1:11" s="48" customFormat="1" ht="18" customHeight="1" x14ac:dyDescent="0.25">
      <c r="A138" s="232"/>
      <c r="B138" s="237" t="s">
        <v>301</v>
      </c>
      <c r="C138" s="223"/>
      <c r="D138" s="266"/>
      <c r="E138" s="235"/>
      <c r="F138" s="252"/>
      <c r="G138" s="236">
        <f t="shared" ref="G138:G167" si="31">SUM(H138:K138)</f>
        <v>0</v>
      </c>
      <c r="H138" s="236"/>
      <c r="I138" s="235"/>
      <c r="J138" s="244"/>
      <c r="K138" s="244"/>
    </row>
    <row r="139" spans="1:11" s="48" customFormat="1" ht="18" customHeight="1" x14ac:dyDescent="0.25">
      <c r="A139" s="232"/>
      <c r="B139" s="237" t="s">
        <v>302</v>
      </c>
      <c r="C139" s="223"/>
      <c r="D139" s="266">
        <v>5</v>
      </c>
      <c r="E139" s="235">
        <v>10</v>
      </c>
      <c r="F139" s="252"/>
      <c r="G139" s="236">
        <f t="shared" si="31"/>
        <v>0</v>
      </c>
      <c r="H139" s="236"/>
      <c r="I139" s="235"/>
      <c r="J139" s="244"/>
      <c r="K139" s="244"/>
    </row>
    <row r="140" spans="1:11" s="48" customFormat="1" ht="18" customHeight="1" x14ac:dyDescent="0.25">
      <c r="A140" s="232"/>
      <c r="B140" s="237" t="s">
        <v>304</v>
      </c>
      <c r="C140" s="234"/>
      <c r="D140" s="235"/>
      <c r="E140" s="235">
        <v>7.3</v>
      </c>
      <c r="F140" s="252"/>
      <c r="G140" s="236">
        <f t="shared" si="31"/>
        <v>0</v>
      </c>
      <c r="H140" s="236"/>
      <c r="I140" s="235"/>
      <c r="J140" s="244"/>
      <c r="K140" s="244"/>
    </row>
    <row r="141" spans="1:11" s="48" customFormat="1" ht="18" customHeight="1" x14ac:dyDescent="0.25">
      <c r="A141" s="232"/>
      <c r="B141" s="237" t="s">
        <v>345</v>
      </c>
      <c r="C141" s="234"/>
      <c r="D141" s="235">
        <v>6.8</v>
      </c>
      <c r="E141" s="235">
        <v>7.3</v>
      </c>
      <c r="F141" s="252">
        <v>4.5</v>
      </c>
      <c r="G141" s="236">
        <f t="shared" si="31"/>
        <v>0</v>
      </c>
      <c r="H141" s="236"/>
      <c r="I141" s="235"/>
      <c r="J141" s="244"/>
      <c r="K141" s="244"/>
    </row>
    <row r="142" spans="1:11" s="48" customFormat="1" ht="54" customHeight="1" x14ac:dyDescent="0.25">
      <c r="A142" s="232"/>
      <c r="B142" s="237" t="s">
        <v>376</v>
      </c>
      <c r="C142" s="234"/>
      <c r="D142" s="235"/>
      <c r="E142" s="235">
        <v>4.3</v>
      </c>
      <c r="F142" s="252">
        <v>7.2</v>
      </c>
      <c r="G142" s="236">
        <f t="shared" si="31"/>
        <v>0</v>
      </c>
      <c r="H142" s="236"/>
      <c r="I142" s="235"/>
      <c r="J142" s="244"/>
      <c r="K142" s="244"/>
    </row>
    <row r="143" spans="1:11" s="48" customFormat="1" ht="18" customHeight="1" x14ac:dyDescent="0.25">
      <c r="A143" s="232"/>
      <c r="B143" s="237" t="s">
        <v>308</v>
      </c>
      <c r="C143" s="234"/>
      <c r="D143" s="235">
        <v>22.6</v>
      </c>
      <c r="E143" s="235">
        <v>1.5</v>
      </c>
      <c r="F143" s="252"/>
      <c r="G143" s="267">
        <f t="shared" si="31"/>
        <v>0</v>
      </c>
      <c r="H143" s="236"/>
      <c r="I143" s="235"/>
      <c r="J143" s="244"/>
      <c r="K143" s="244"/>
    </row>
    <row r="144" spans="1:11" s="48" customFormat="1" ht="18" customHeight="1" x14ac:dyDescent="0.25">
      <c r="A144" s="229" t="s">
        <v>530</v>
      </c>
      <c r="B144" s="230" t="s">
        <v>30</v>
      </c>
      <c r="C144" s="223">
        <v>1022</v>
      </c>
      <c r="D144" s="231">
        <v>2430.1</v>
      </c>
      <c r="E144" s="231">
        <v>685</v>
      </c>
      <c r="F144" s="268">
        <v>843.5</v>
      </c>
      <c r="G144" s="245">
        <f t="shared" si="31"/>
        <v>0</v>
      </c>
      <c r="H144" s="245"/>
      <c r="I144" s="231"/>
      <c r="J144" s="231"/>
      <c r="K144" s="231"/>
    </row>
    <row r="145" spans="1:11" s="48" customFormat="1" ht="36.75" customHeight="1" x14ac:dyDescent="0.25">
      <c r="A145" s="229" t="s">
        <v>531</v>
      </c>
      <c r="B145" s="230" t="s">
        <v>31</v>
      </c>
      <c r="C145" s="223">
        <v>1023</v>
      </c>
      <c r="D145" s="231">
        <v>532.20000000000005</v>
      </c>
      <c r="E145" s="231">
        <v>149.9</v>
      </c>
      <c r="F145" s="268">
        <v>190</v>
      </c>
      <c r="G145" s="245">
        <f t="shared" si="31"/>
        <v>0</v>
      </c>
      <c r="H145" s="245"/>
      <c r="I145" s="231"/>
      <c r="J145" s="231"/>
      <c r="K145" s="231"/>
    </row>
    <row r="146" spans="1:11" s="48" customFormat="1" ht="37.5" x14ac:dyDescent="0.25">
      <c r="A146" s="229" t="s">
        <v>587</v>
      </c>
      <c r="B146" s="230" t="s">
        <v>36</v>
      </c>
      <c r="C146" s="223">
        <v>1025</v>
      </c>
      <c r="D146" s="231">
        <f>SUM(D147:D167)</f>
        <v>80.599999999999994</v>
      </c>
      <c r="E146" s="231">
        <f>E147+E148+E149+E150+E151+E152+E153+E154+E155+E156+E157+E158+E159+E160+E161+E162+E163</f>
        <v>157.70000000000002</v>
      </c>
      <c r="F146" s="231">
        <f>F147+F148+F149+F150+F151+F152+F153+F154+F155+F156+F157+F158+F159+F160+F161+F162+F163+F164+F165+F166+F167</f>
        <v>52.999999999999993</v>
      </c>
      <c r="G146" s="245">
        <f t="shared" si="31"/>
        <v>0</v>
      </c>
      <c r="H146" s="245"/>
      <c r="I146" s="231"/>
      <c r="J146" s="231"/>
      <c r="K146" s="231"/>
    </row>
    <row r="147" spans="1:11" s="48" customFormat="1" ht="56.25" customHeight="1" x14ac:dyDescent="0.25">
      <c r="A147" s="232"/>
      <c r="B147" s="233" t="s">
        <v>361</v>
      </c>
      <c r="C147" s="234"/>
      <c r="D147" s="235"/>
      <c r="E147" s="235">
        <v>7.6</v>
      </c>
      <c r="F147" s="252"/>
      <c r="G147" s="236">
        <f t="shared" si="31"/>
        <v>0</v>
      </c>
      <c r="H147" s="236"/>
      <c r="I147" s="235"/>
      <c r="J147" s="235"/>
      <c r="K147" s="235"/>
    </row>
    <row r="148" spans="1:11" s="48" customFormat="1" ht="55.5" customHeight="1" x14ac:dyDescent="0.25">
      <c r="A148" s="232"/>
      <c r="B148" s="237" t="s">
        <v>377</v>
      </c>
      <c r="C148" s="234"/>
      <c r="D148" s="235">
        <v>6.4</v>
      </c>
      <c r="E148" s="235">
        <v>1.7</v>
      </c>
      <c r="F148" s="252"/>
      <c r="G148" s="236">
        <f t="shared" si="31"/>
        <v>0</v>
      </c>
      <c r="H148" s="236"/>
      <c r="I148" s="235"/>
      <c r="J148" s="235"/>
      <c r="K148" s="235"/>
    </row>
    <row r="149" spans="1:11" s="48" customFormat="1" ht="18" customHeight="1" x14ac:dyDescent="0.25">
      <c r="A149" s="232"/>
      <c r="B149" s="233" t="s">
        <v>348</v>
      </c>
      <c r="C149" s="234"/>
      <c r="D149" s="235"/>
      <c r="E149" s="235">
        <v>12</v>
      </c>
      <c r="F149" s="252">
        <v>13.5</v>
      </c>
      <c r="G149" s="236">
        <f t="shared" si="31"/>
        <v>0</v>
      </c>
      <c r="H149" s="236"/>
      <c r="I149" s="235"/>
      <c r="J149" s="235"/>
      <c r="K149" s="235"/>
    </row>
    <row r="150" spans="1:11" s="48" customFormat="1" ht="18" customHeight="1" x14ac:dyDescent="0.25">
      <c r="A150" s="232"/>
      <c r="B150" s="233" t="s">
        <v>322</v>
      </c>
      <c r="C150" s="234"/>
      <c r="D150" s="235">
        <v>32.5</v>
      </c>
      <c r="E150" s="235">
        <v>8.6</v>
      </c>
      <c r="F150" s="252"/>
      <c r="G150" s="236">
        <f t="shared" si="31"/>
        <v>0</v>
      </c>
      <c r="H150" s="236"/>
      <c r="I150" s="235"/>
      <c r="J150" s="235"/>
      <c r="K150" s="235"/>
    </row>
    <row r="151" spans="1:11" s="48" customFormat="1" ht="18" customHeight="1" x14ac:dyDescent="0.25">
      <c r="A151" s="232"/>
      <c r="B151" s="233" t="s">
        <v>363</v>
      </c>
      <c r="C151" s="234"/>
      <c r="D151" s="235">
        <v>7</v>
      </c>
      <c r="E151" s="235">
        <v>1.9</v>
      </c>
      <c r="F151" s="252"/>
      <c r="G151" s="236">
        <f t="shared" si="31"/>
        <v>0</v>
      </c>
      <c r="H151" s="236"/>
      <c r="I151" s="235"/>
      <c r="J151" s="235"/>
      <c r="K151" s="235"/>
    </row>
    <row r="152" spans="1:11" s="48" customFormat="1" ht="18" customHeight="1" x14ac:dyDescent="0.25">
      <c r="A152" s="232"/>
      <c r="B152" s="233" t="s">
        <v>364</v>
      </c>
      <c r="C152" s="234"/>
      <c r="D152" s="235"/>
      <c r="E152" s="235">
        <v>33.700000000000003</v>
      </c>
      <c r="F152" s="252"/>
      <c r="G152" s="236">
        <f t="shared" si="31"/>
        <v>0</v>
      </c>
      <c r="H152" s="236"/>
      <c r="I152" s="235"/>
      <c r="J152" s="235"/>
      <c r="K152" s="235"/>
    </row>
    <row r="153" spans="1:11" s="48" customFormat="1" ht="37.5" x14ac:dyDescent="0.25">
      <c r="A153" s="232"/>
      <c r="B153" s="237" t="s">
        <v>325</v>
      </c>
      <c r="C153" s="234"/>
      <c r="D153" s="235"/>
      <c r="E153" s="235">
        <v>17</v>
      </c>
      <c r="F153" s="252"/>
      <c r="G153" s="236">
        <f t="shared" si="31"/>
        <v>0</v>
      </c>
      <c r="H153" s="235"/>
      <c r="I153" s="235"/>
      <c r="J153" s="235"/>
      <c r="K153" s="235"/>
    </row>
    <row r="154" spans="1:11" s="48" customFormat="1" ht="37.5" x14ac:dyDescent="0.25">
      <c r="A154" s="232"/>
      <c r="B154" s="237" t="s">
        <v>326</v>
      </c>
      <c r="C154" s="234"/>
      <c r="D154" s="235"/>
      <c r="E154" s="235">
        <v>35.299999999999997</v>
      </c>
      <c r="F154" s="252"/>
      <c r="G154" s="236">
        <f t="shared" si="31"/>
        <v>0</v>
      </c>
      <c r="H154" s="235"/>
      <c r="I154" s="235"/>
      <c r="J154" s="235"/>
      <c r="K154" s="235"/>
    </row>
    <row r="155" spans="1:11" s="48" customFormat="1" ht="18" customHeight="1" x14ac:dyDescent="0.25">
      <c r="A155" s="232"/>
      <c r="B155" s="233" t="s">
        <v>32</v>
      </c>
      <c r="C155" s="234"/>
      <c r="D155" s="235"/>
      <c r="E155" s="235">
        <v>1.7</v>
      </c>
      <c r="F155" s="252"/>
      <c r="G155" s="236">
        <f t="shared" si="31"/>
        <v>0</v>
      </c>
      <c r="H155" s="236"/>
      <c r="I155" s="235"/>
      <c r="J155" s="235"/>
      <c r="K155" s="235"/>
    </row>
    <row r="156" spans="1:11" s="48" customFormat="1" ht="18" customHeight="1" x14ac:dyDescent="0.25">
      <c r="A156" s="232"/>
      <c r="B156" s="233" t="s">
        <v>327</v>
      </c>
      <c r="C156" s="234"/>
      <c r="D156" s="235"/>
      <c r="E156" s="235">
        <v>1.2</v>
      </c>
      <c r="F156" s="252"/>
      <c r="G156" s="236">
        <f t="shared" si="31"/>
        <v>0</v>
      </c>
      <c r="H156" s="236"/>
      <c r="I156" s="235"/>
      <c r="J156" s="235"/>
      <c r="K156" s="235"/>
    </row>
    <row r="157" spans="1:11" s="48" customFormat="1" ht="18" customHeight="1" x14ac:dyDescent="0.25">
      <c r="A157" s="232"/>
      <c r="B157" s="233" t="s">
        <v>371</v>
      </c>
      <c r="C157" s="234"/>
      <c r="D157" s="235"/>
      <c r="E157" s="235">
        <v>22.6</v>
      </c>
      <c r="F157" s="252">
        <v>28</v>
      </c>
      <c r="G157" s="236">
        <f t="shared" si="31"/>
        <v>0</v>
      </c>
      <c r="H157" s="236"/>
      <c r="I157" s="235"/>
      <c r="J157" s="235"/>
      <c r="K157" s="235"/>
    </row>
    <row r="158" spans="1:11" s="48" customFormat="1" ht="18" customHeight="1" x14ac:dyDescent="0.25">
      <c r="A158" s="232"/>
      <c r="B158" s="233" t="s">
        <v>328</v>
      </c>
      <c r="C158" s="234"/>
      <c r="D158" s="235">
        <v>3.8</v>
      </c>
      <c r="E158" s="235">
        <v>1</v>
      </c>
      <c r="F158" s="252"/>
      <c r="G158" s="236">
        <f t="shared" si="31"/>
        <v>0</v>
      </c>
      <c r="H158" s="236"/>
      <c r="I158" s="235"/>
      <c r="J158" s="235"/>
      <c r="K158" s="235"/>
    </row>
    <row r="159" spans="1:11" s="48" customFormat="1" ht="18" customHeight="1" x14ac:dyDescent="0.25">
      <c r="A159" s="232"/>
      <c r="B159" s="233" t="s">
        <v>329</v>
      </c>
      <c r="C159" s="234"/>
      <c r="D159" s="235">
        <v>14.6</v>
      </c>
      <c r="E159" s="235">
        <v>3.9</v>
      </c>
      <c r="F159" s="252"/>
      <c r="G159" s="236">
        <f t="shared" si="31"/>
        <v>0</v>
      </c>
      <c r="H159" s="236"/>
      <c r="I159" s="235"/>
      <c r="J159" s="235"/>
      <c r="K159" s="235"/>
    </row>
    <row r="160" spans="1:11" s="48" customFormat="1" ht="18" customHeight="1" x14ac:dyDescent="0.25">
      <c r="A160" s="232"/>
      <c r="B160" s="233" t="s">
        <v>330</v>
      </c>
      <c r="C160" s="234"/>
      <c r="D160" s="235"/>
      <c r="E160" s="235">
        <v>3.4</v>
      </c>
      <c r="F160" s="252"/>
      <c r="G160" s="236">
        <f t="shared" si="31"/>
        <v>0</v>
      </c>
      <c r="H160" s="236"/>
      <c r="I160" s="235"/>
      <c r="J160" s="235"/>
      <c r="K160" s="235"/>
    </row>
    <row r="161" spans="1:11" s="48" customFormat="1" ht="18" customHeight="1" x14ac:dyDescent="0.25">
      <c r="A161" s="232"/>
      <c r="B161" s="233" t="s">
        <v>331</v>
      </c>
      <c r="C161" s="234"/>
      <c r="D161" s="235"/>
      <c r="E161" s="235">
        <v>1.7</v>
      </c>
      <c r="F161" s="252"/>
      <c r="G161" s="236">
        <f t="shared" si="31"/>
        <v>0</v>
      </c>
      <c r="H161" s="236"/>
      <c r="I161" s="235"/>
      <c r="J161" s="235"/>
      <c r="K161" s="235"/>
    </row>
    <row r="162" spans="1:11" s="48" customFormat="1" ht="18" customHeight="1" x14ac:dyDescent="0.25">
      <c r="A162" s="232"/>
      <c r="B162" s="233" t="s">
        <v>332</v>
      </c>
      <c r="C162" s="234"/>
      <c r="D162" s="235">
        <v>4.8</v>
      </c>
      <c r="E162" s="235">
        <v>1.3</v>
      </c>
      <c r="F162" s="252"/>
      <c r="G162" s="236">
        <f t="shared" si="31"/>
        <v>0</v>
      </c>
      <c r="H162" s="236"/>
      <c r="I162" s="235"/>
      <c r="J162" s="235"/>
      <c r="K162" s="235"/>
    </row>
    <row r="163" spans="1:11" s="48" customFormat="1" ht="18" customHeight="1" x14ac:dyDescent="0.25">
      <c r="A163" s="232"/>
      <c r="B163" s="233" t="s">
        <v>333</v>
      </c>
      <c r="C163" s="234"/>
      <c r="D163" s="235">
        <v>11.5</v>
      </c>
      <c r="E163" s="235">
        <v>3.1</v>
      </c>
      <c r="F163" s="252"/>
      <c r="G163" s="236">
        <f t="shared" si="31"/>
        <v>0</v>
      </c>
      <c r="H163" s="236"/>
      <c r="I163" s="235"/>
      <c r="J163" s="235"/>
      <c r="K163" s="235"/>
    </row>
    <row r="164" spans="1:11" s="48" customFormat="1" ht="18" customHeight="1" x14ac:dyDescent="0.25">
      <c r="A164" s="232"/>
      <c r="B164" s="233" t="s">
        <v>350</v>
      </c>
      <c r="C164" s="234"/>
      <c r="D164" s="235"/>
      <c r="E164" s="235"/>
      <c r="F164" s="252">
        <v>1.4</v>
      </c>
      <c r="G164" s="236">
        <f t="shared" si="31"/>
        <v>0</v>
      </c>
      <c r="H164" s="236"/>
      <c r="I164" s="235"/>
      <c r="J164" s="235"/>
      <c r="K164" s="235"/>
    </row>
    <row r="165" spans="1:11" s="48" customFormat="1" ht="18" customHeight="1" x14ac:dyDescent="0.25">
      <c r="A165" s="232"/>
      <c r="B165" s="233" t="s">
        <v>378</v>
      </c>
      <c r="C165" s="234"/>
      <c r="D165" s="235"/>
      <c r="E165" s="235"/>
      <c r="F165" s="252">
        <v>0.3</v>
      </c>
      <c r="G165" s="236">
        <f t="shared" si="31"/>
        <v>0</v>
      </c>
      <c r="H165" s="236"/>
      <c r="I165" s="235"/>
      <c r="J165" s="235"/>
      <c r="K165" s="235"/>
    </row>
    <row r="166" spans="1:11" s="48" customFormat="1" ht="38.25" customHeight="1" x14ac:dyDescent="0.25">
      <c r="A166" s="232"/>
      <c r="B166" s="233" t="s">
        <v>366</v>
      </c>
      <c r="C166" s="234"/>
      <c r="D166" s="235"/>
      <c r="E166" s="235"/>
      <c r="F166" s="252">
        <v>7.5</v>
      </c>
      <c r="G166" s="236">
        <f t="shared" si="31"/>
        <v>0</v>
      </c>
      <c r="H166" s="236"/>
      <c r="I166" s="235"/>
      <c r="J166" s="235"/>
      <c r="K166" s="235"/>
    </row>
    <row r="167" spans="1:11" s="48" customFormat="1" ht="39" customHeight="1" x14ac:dyDescent="0.25">
      <c r="A167" s="232"/>
      <c r="B167" s="233" t="s">
        <v>335</v>
      </c>
      <c r="C167" s="234"/>
      <c r="D167" s="235"/>
      <c r="E167" s="235"/>
      <c r="F167" s="252">
        <v>2.2999999999999998</v>
      </c>
      <c r="G167" s="236">
        <f t="shared" si="31"/>
        <v>0</v>
      </c>
      <c r="H167" s="236"/>
      <c r="I167" s="235"/>
      <c r="J167" s="235"/>
      <c r="K167" s="235"/>
    </row>
    <row r="168" spans="1:11" s="48" customFormat="1" ht="42" customHeight="1" x14ac:dyDescent="0.25">
      <c r="A168" s="248" t="s">
        <v>532</v>
      </c>
      <c r="B168" s="249" t="s">
        <v>38</v>
      </c>
      <c r="C168" s="227">
        <v>1030</v>
      </c>
      <c r="D168" s="228">
        <f>D169+D170+D171</f>
        <v>60906.1</v>
      </c>
      <c r="E168" s="228">
        <f>E169+E170+E171</f>
        <v>5958.9</v>
      </c>
      <c r="F168" s="228">
        <f>F169+F170+F171</f>
        <v>60.8</v>
      </c>
      <c r="G168" s="228">
        <f>G169+G170</f>
        <v>0</v>
      </c>
      <c r="H168" s="228">
        <f t="shared" ref="H168:K168" si="32">H169+H170</f>
        <v>0</v>
      </c>
      <c r="I168" s="228">
        <f t="shared" si="32"/>
        <v>0</v>
      </c>
      <c r="J168" s="228">
        <f t="shared" si="32"/>
        <v>0</v>
      </c>
      <c r="K168" s="228">
        <f t="shared" si="32"/>
        <v>0</v>
      </c>
    </row>
    <row r="169" spans="1:11" s="48" customFormat="1" ht="17.25" customHeight="1" x14ac:dyDescent="0.3">
      <c r="A169" s="229" t="s">
        <v>534</v>
      </c>
      <c r="B169" s="230" t="s">
        <v>30</v>
      </c>
      <c r="C169" s="223">
        <v>1032</v>
      </c>
      <c r="D169" s="231">
        <v>43941.599999999999</v>
      </c>
      <c r="E169" s="231">
        <v>4685</v>
      </c>
      <c r="F169" s="269"/>
      <c r="G169" s="231"/>
      <c r="H169" s="250"/>
      <c r="I169" s="231"/>
      <c r="J169" s="231"/>
      <c r="K169" s="231"/>
    </row>
    <row r="170" spans="1:11" s="48" customFormat="1" ht="35.25" customHeight="1" x14ac:dyDescent="0.3">
      <c r="A170" s="229" t="s">
        <v>533</v>
      </c>
      <c r="B170" s="230" t="s">
        <v>31</v>
      </c>
      <c r="C170" s="223">
        <v>1033</v>
      </c>
      <c r="D170" s="231">
        <v>9568</v>
      </c>
      <c r="E170" s="231">
        <v>1025</v>
      </c>
      <c r="F170" s="269"/>
      <c r="G170" s="231"/>
      <c r="H170" s="250"/>
      <c r="I170" s="231"/>
      <c r="J170" s="231"/>
      <c r="K170" s="231"/>
    </row>
    <row r="171" spans="1:11" s="48" customFormat="1" ht="38.25" customHeight="1" x14ac:dyDescent="0.25">
      <c r="A171" s="229" t="s">
        <v>561</v>
      </c>
      <c r="B171" s="270" t="s">
        <v>379</v>
      </c>
      <c r="C171" s="223">
        <v>1035</v>
      </c>
      <c r="D171" s="231">
        <f>SUM(D172:D190)</f>
        <v>7396.4999999999991</v>
      </c>
      <c r="E171" s="231">
        <f>SUM(E173:E189)</f>
        <v>248.9</v>
      </c>
      <c r="F171" s="231">
        <f>SUM(F173:F189)</f>
        <v>60.8</v>
      </c>
      <c r="G171" s="231">
        <f>SUM(H171:K171)</f>
        <v>0</v>
      </c>
      <c r="H171" s="231">
        <f>SUM(H173:H189)</f>
        <v>0</v>
      </c>
      <c r="I171" s="231">
        <f>SUM(I173:I189)</f>
        <v>0</v>
      </c>
      <c r="J171" s="231">
        <f>SUM(J173:J189)</f>
        <v>0</v>
      </c>
      <c r="K171" s="231">
        <f>SUM(K173:K189)</f>
        <v>0</v>
      </c>
    </row>
    <row r="172" spans="1:11" s="48" customFormat="1" ht="19.5" customHeight="1" x14ac:dyDescent="0.25">
      <c r="A172" s="229"/>
      <c r="B172" s="271" t="s">
        <v>304</v>
      </c>
      <c r="C172" s="221"/>
      <c r="D172" s="235">
        <v>25.9</v>
      </c>
      <c r="E172" s="235"/>
      <c r="F172" s="235"/>
      <c r="G172" s="235"/>
      <c r="H172" s="235"/>
      <c r="I172" s="235"/>
      <c r="J172" s="235"/>
      <c r="K172" s="235"/>
    </row>
    <row r="173" spans="1:11" s="48" customFormat="1" ht="36" customHeight="1" x14ac:dyDescent="0.3">
      <c r="A173" s="232"/>
      <c r="B173" s="237" t="s">
        <v>310</v>
      </c>
      <c r="C173" s="234"/>
      <c r="D173" s="235">
        <v>5729.4</v>
      </c>
      <c r="E173" s="235"/>
      <c r="F173" s="369"/>
      <c r="G173" s="235">
        <f t="shared" ref="G173:G189" si="33">SUM(H173:K173)</f>
        <v>0</v>
      </c>
      <c r="H173" s="238"/>
      <c r="I173" s="235"/>
      <c r="J173" s="235"/>
      <c r="K173" s="235"/>
    </row>
    <row r="174" spans="1:11" s="48" customFormat="1" ht="36" customHeight="1" x14ac:dyDescent="0.3">
      <c r="A174" s="232"/>
      <c r="B174" s="237" t="s">
        <v>324</v>
      </c>
      <c r="C174" s="234"/>
      <c r="D174" s="235">
        <v>127.1</v>
      </c>
      <c r="E174" s="235"/>
      <c r="F174" s="369"/>
      <c r="G174" s="235">
        <f t="shared" si="33"/>
        <v>0</v>
      </c>
      <c r="H174" s="238"/>
      <c r="I174" s="235"/>
      <c r="J174" s="235"/>
      <c r="K174" s="235"/>
    </row>
    <row r="175" spans="1:11" s="48" customFormat="1" ht="36" customHeight="1" x14ac:dyDescent="0.3">
      <c r="A175" s="232"/>
      <c r="B175" s="237" t="s">
        <v>325</v>
      </c>
      <c r="C175" s="234"/>
      <c r="D175" s="235">
        <v>59.1</v>
      </c>
      <c r="E175" s="235"/>
      <c r="F175" s="369"/>
      <c r="G175" s="235">
        <f t="shared" si="33"/>
        <v>0</v>
      </c>
      <c r="H175" s="238"/>
      <c r="I175" s="235"/>
      <c r="J175" s="235"/>
      <c r="K175" s="235"/>
    </row>
    <row r="176" spans="1:11" s="48" customFormat="1" ht="36" customHeight="1" x14ac:dyDescent="0.3">
      <c r="A176" s="232"/>
      <c r="B176" s="237" t="s">
        <v>326</v>
      </c>
      <c r="C176" s="234"/>
      <c r="D176" s="235">
        <v>134</v>
      </c>
      <c r="E176" s="235"/>
      <c r="F176" s="369"/>
      <c r="G176" s="235">
        <f t="shared" si="33"/>
        <v>0</v>
      </c>
      <c r="H176" s="238"/>
      <c r="I176" s="235"/>
      <c r="J176" s="235"/>
      <c r="K176" s="235"/>
    </row>
    <row r="177" spans="1:11" s="48" customFormat="1" ht="18" customHeight="1" x14ac:dyDescent="0.3">
      <c r="A177" s="232"/>
      <c r="B177" s="237" t="s">
        <v>32</v>
      </c>
      <c r="C177" s="234"/>
      <c r="D177" s="235">
        <v>6.4</v>
      </c>
      <c r="E177" s="235"/>
      <c r="F177" s="369"/>
      <c r="G177" s="235">
        <f t="shared" si="33"/>
        <v>0</v>
      </c>
      <c r="H177" s="238"/>
      <c r="I177" s="235"/>
      <c r="J177" s="235"/>
      <c r="K177" s="235"/>
    </row>
    <row r="178" spans="1:11" s="48" customFormat="1" ht="18" customHeight="1" x14ac:dyDescent="0.3">
      <c r="A178" s="232"/>
      <c r="B178" s="237" t="s">
        <v>327</v>
      </c>
      <c r="C178" s="234"/>
      <c r="D178" s="235">
        <v>4.5</v>
      </c>
      <c r="E178" s="235"/>
      <c r="F178" s="369"/>
      <c r="G178" s="235">
        <f t="shared" si="33"/>
        <v>0</v>
      </c>
      <c r="H178" s="238"/>
      <c r="I178" s="235"/>
      <c r="J178" s="235"/>
      <c r="K178" s="235"/>
    </row>
    <row r="179" spans="1:11" s="48" customFormat="1" ht="18" customHeight="1" x14ac:dyDescent="0.3">
      <c r="A179" s="232"/>
      <c r="B179" s="237" t="s">
        <v>371</v>
      </c>
      <c r="C179" s="234"/>
      <c r="D179" s="235">
        <v>84.3</v>
      </c>
      <c r="E179" s="235"/>
      <c r="F179" s="369"/>
      <c r="G179" s="235">
        <f t="shared" si="33"/>
        <v>0</v>
      </c>
      <c r="H179" s="238"/>
      <c r="I179" s="235"/>
      <c r="J179" s="235"/>
      <c r="K179" s="235"/>
    </row>
    <row r="180" spans="1:11" s="48" customFormat="1" ht="18" customHeight="1" x14ac:dyDescent="0.3">
      <c r="A180" s="232"/>
      <c r="B180" s="237" t="s">
        <v>330</v>
      </c>
      <c r="C180" s="234"/>
      <c r="D180" s="235">
        <v>12.9</v>
      </c>
      <c r="E180" s="235"/>
      <c r="F180" s="369"/>
      <c r="G180" s="235">
        <f t="shared" si="33"/>
        <v>0</v>
      </c>
      <c r="H180" s="238"/>
      <c r="I180" s="235"/>
      <c r="J180" s="235"/>
      <c r="K180" s="235"/>
    </row>
    <row r="181" spans="1:11" s="48" customFormat="1" ht="18" customHeight="1" x14ac:dyDescent="0.3">
      <c r="A181" s="232"/>
      <c r="B181" s="237" t="s">
        <v>331</v>
      </c>
      <c r="C181" s="234"/>
      <c r="D181" s="235">
        <v>6.6</v>
      </c>
      <c r="E181" s="235"/>
      <c r="F181" s="369"/>
      <c r="G181" s="235">
        <f t="shared" si="33"/>
        <v>0</v>
      </c>
      <c r="H181" s="238"/>
      <c r="I181" s="235"/>
      <c r="J181" s="235"/>
      <c r="K181" s="235"/>
    </row>
    <row r="182" spans="1:11" s="48" customFormat="1" ht="38.25" customHeight="1" x14ac:dyDescent="0.3">
      <c r="A182" s="232"/>
      <c r="B182" s="237" t="s">
        <v>366</v>
      </c>
      <c r="C182" s="234"/>
      <c r="D182" s="235">
        <v>1.3</v>
      </c>
      <c r="E182" s="235"/>
      <c r="F182" s="369"/>
      <c r="G182" s="235">
        <f t="shared" si="33"/>
        <v>0</v>
      </c>
      <c r="H182" s="238"/>
      <c r="I182" s="235"/>
      <c r="J182" s="235"/>
      <c r="K182" s="235"/>
    </row>
    <row r="183" spans="1:11" s="48" customFormat="1" ht="18" customHeight="1" x14ac:dyDescent="0.3">
      <c r="A183" s="232"/>
      <c r="B183" s="237" t="s">
        <v>380</v>
      </c>
      <c r="C183" s="234"/>
      <c r="D183" s="235">
        <v>0.9</v>
      </c>
      <c r="E183" s="235"/>
      <c r="F183" s="369"/>
      <c r="G183" s="235">
        <f t="shared" si="33"/>
        <v>0</v>
      </c>
      <c r="H183" s="238"/>
      <c r="I183" s="235"/>
      <c r="J183" s="235"/>
      <c r="K183" s="235"/>
    </row>
    <row r="184" spans="1:11" s="48" customFormat="1" ht="18" customHeight="1" x14ac:dyDescent="0.3">
      <c r="A184" s="232"/>
      <c r="B184" s="237" t="s">
        <v>356</v>
      </c>
      <c r="C184" s="234"/>
      <c r="D184" s="235">
        <v>73.400000000000006</v>
      </c>
      <c r="E184" s="235"/>
      <c r="F184" s="369"/>
      <c r="G184" s="235">
        <f t="shared" si="33"/>
        <v>0</v>
      </c>
      <c r="H184" s="238"/>
      <c r="I184" s="235"/>
      <c r="J184" s="235"/>
      <c r="K184" s="235"/>
    </row>
    <row r="185" spans="1:11" s="48" customFormat="1" ht="39" customHeight="1" x14ac:dyDescent="0.3">
      <c r="A185" s="232"/>
      <c r="B185" s="237" t="s">
        <v>320</v>
      </c>
      <c r="C185" s="234"/>
      <c r="D185" s="235">
        <v>190.2</v>
      </c>
      <c r="E185" s="235"/>
      <c r="F185" s="369">
        <v>15.2</v>
      </c>
      <c r="G185" s="235">
        <f t="shared" si="33"/>
        <v>0</v>
      </c>
      <c r="H185" s="238"/>
      <c r="I185" s="235"/>
      <c r="J185" s="235"/>
      <c r="K185" s="235"/>
    </row>
    <row r="186" spans="1:11" s="48" customFormat="1" ht="18" customHeight="1" x14ac:dyDescent="0.3">
      <c r="A186" s="232"/>
      <c r="B186" s="233" t="s">
        <v>348</v>
      </c>
      <c r="C186" s="234"/>
      <c r="D186" s="235">
        <v>45.2</v>
      </c>
      <c r="E186" s="235"/>
      <c r="F186" s="369"/>
      <c r="G186" s="235"/>
      <c r="H186" s="238"/>
      <c r="I186" s="235"/>
      <c r="J186" s="235"/>
      <c r="K186" s="235"/>
    </row>
    <row r="187" spans="1:11" s="48" customFormat="1" ht="18" customHeight="1" x14ac:dyDescent="0.3">
      <c r="A187" s="232"/>
      <c r="B187" s="233" t="s">
        <v>350</v>
      </c>
      <c r="C187" s="234"/>
      <c r="D187" s="235">
        <v>4.0999999999999996</v>
      </c>
      <c r="E187" s="235"/>
      <c r="F187" s="369"/>
      <c r="G187" s="235"/>
      <c r="H187" s="238"/>
      <c r="I187" s="235"/>
      <c r="J187" s="235"/>
      <c r="K187" s="235"/>
    </row>
    <row r="188" spans="1:11" s="48" customFormat="1" ht="18" customHeight="1" x14ac:dyDescent="0.3">
      <c r="A188" s="232"/>
      <c r="B188" s="237" t="s">
        <v>355</v>
      </c>
      <c r="C188" s="234"/>
      <c r="D188" s="235">
        <v>169.9</v>
      </c>
      <c r="E188" s="235">
        <v>46.9</v>
      </c>
      <c r="F188" s="369"/>
      <c r="G188" s="235">
        <f t="shared" si="33"/>
        <v>0</v>
      </c>
      <c r="H188" s="238"/>
      <c r="I188" s="235"/>
      <c r="J188" s="235"/>
      <c r="K188" s="235"/>
    </row>
    <row r="189" spans="1:11" s="48" customFormat="1" ht="18" customHeight="1" x14ac:dyDescent="0.3">
      <c r="A189" s="232"/>
      <c r="B189" s="237" t="s">
        <v>311</v>
      </c>
      <c r="C189" s="234"/>
      <c r="D189" s="235">
        <v>690</v>
      </c>
      <c r="E189" s="235">
        <v>202</v>
      </c>
      <c r="F189" s="369">
        <v>45.6</v>
      </c>
      <c r="G189" s="235">
        <f t="shared" si="33"/>
        <v>0</v>
      </c>
      <c r="H189" s="238"/>
      <c r="I189" s="235"/>
      <c r="J189" s="235"/>
      <c r="K189" s="235"/>
    </row>
    <row r="190" spans="1:11" s="48" customFormat="1" ht="35.25" customHeight="1" x14ac:dyDescent="0.3">
      <c r="A190" s="232"/>
      <c r="B190" s="237" t="s">
        <v>307</v>
      </c>
      <c r="C190" s="234"/>
      <c r="D190" s="235">
        <v>31.3</v>
      </c>
      <c r="E190" s="235"/>
      <c r="F190" s="369"/>
      <c r="G190" s="235"/>
      <c r="H190" s="238"/>
      <c r="I190" s="235"/>
      <c r="J190" s="235"/>
      <c r="K190" s="235"/>
    </row>
    <row r="191" spans="1:11" s="48" customFormat="1" ht="125.25" customHeight="1" x14ac:dyDescent="0.25">
      <c r="A191" s="255" t="s">
        <v>24</v>
      </c>
      <c r="B191" s="273" t="s">
        <v>521</v>
      </c>
      <c r="C191" s="272"/>
      <c r="D191" s="273"/>
      <c r="E191" s="274"/>
      <c r="F191" s="275">
        <f>F192</f>
        <v>1328.4</v>
      </c>
      <c r="G191" s="210"/>
      <c r="H191" s="210"/>
      <c r="I191" s="210"/>
      <c r="J191" s="210"/>
      <c r="K191" s="210"/>
    </row>
    <row r="192" spans="1:11" s="48" customFormat="1" ht="63.75" customHeight="1" x14ac:dyDescent="0.25">
      <c r="A192" s="276" t="s">
        <v>73</v>
      </c>
      <c r="B192" s="243" t="s">
        <v>71</v>
      </c>
      <c r="C192" s="227">
        <v>1010</v>
      </c>
      <c r="D192" s="277">
        <f>D193</f>
        <v>0</v>
      </c>
      <c r="E192" s="277">
        <f t="shared" ref="E192:K192" si="34">E193</f>
        <v>0</v>
      </c>
      <c r="F192" s="277">
        <f t="shared" si="34"/>
        <v>1328.4</v>
      </c>
      <c r="G192" s="277">
        <f t="shared" si="34"/>
        <v>0</v>
      </c>
      <c r="H192" s="277">
        <f t="shared" si="34"/>
        <v>0</v>
      </c>
      <c r="I192" s="277">
        <f t="shared" si="34"/>
        <v>0</v>
      </c>
      <c r="J192" s="277">
        <f t="shared" si="34"/>
        <v>0</v>
      </c>
      <c r="K192" s="277">
        <f t="shared" si="34"/>
        <v>0</v>
      </c>
    </row>
    <row r="193" spans="1:13" s="48" customFormat="1" ht="35.25" customHeight="1" x14ac:dyDescent="0.25">
      <c r="A193" s="255" t="s">
        <v>74</v>
      </c>
      <c r="B193" s="230" t="s">
        <v>29</v>
      </c>
      <c r="C193" s="223">
        <v>1011</v>
      </c>
      <c r="D193" s="278">
        <f>SUM(D194:D196)</f>
        <v>0</v>
      </c>
      <c r="E193" s="278">
        <f t="shared" ref="E193:K193" si="35">SUM(E194:E196)</f>
        <v>0</v>
      </c>
      <c r="F193" s="278">
        <f t="shared" si="35"/>
        <v>1328.4</v>
      </c>
      <c r="G193" s="278">
        <f t="shared" si="35"/>
        <v>0</v>
      </c>
      <c r="H193" s="278">
        <f t="shared" si="35"/>
        <v>0</v>
      </c>
      <c r="I193" s="278">
        <f t="shared" si="35"/>
        <v>0</v>
      </c>
      <c r="J193" s="278">
        <f t="shared" si="35"/>
        <v>0</v>
      </c>
      <c r="K193" s="278">
        <f t="shared" si="35"/>
        <v>0</v>
      </c>
    </row>
    <row r="194" spans="1:13" s="48" customFormat="1" ht="55.5" customHeight="1" x14ac:dyDescent="0.25">
      <c r="A194" s="256"/>
      <c r="B194" s="233" t="s">
        <v>359</v>
      </c>
      <c r="C194" s="234"/>
      <c r="D194" s="279"/>
      <c r="E194" s="280"/>
      <c r="F194" s="281">
        <v>86.5</v>
      </c>
      <c r="G194" s="282"/>
      <c r="H194" s="282"/>
      <c r="I194" s="283"/>
      <c r="J194" s="283"/>
      <c r="K194" s="283"/>
    </row>
    <row r="195" spans="1:13" s="48" customFormat="1" ht="35.25" customHeight="1" x14ac:dyDescent="0.25">
      <c r="A195" s="256"/>
      <c r="B195" s="254" t="s">
        <v>310</v>
      </c>
      <c r="C195" s="254"/>
      <c r="D195" s="279"/>
      <c r="E195" s="280"/>
      <c r="F195" s="281">
        <v>1063.4000000000001</v>
      </c>
      <c r="G195" s="282"/>
      <c r="H195" s="282"/>
      <c r="I195" s="283"/>
      <c r="J195" s="283"/>
      <c r="K195" s="283"/>
    </row>
    <row r="196" spans="1:13" s="48" customFormat="1" ht="18.75" customHeight="1" x14ac:dyDescent="0.25">
      <c r="A196" s="256"/>
      <c r="B196" s="254" t="s">
        <v>311</v>
      </c>
      <c r="C196" s="254"/>
      <c r="D196" s="279"/>
      <c r="E196" s="280"/>
      <c r="F196" s="281">
        <v>178.5</v>
      </c>
      <c r="G196" s="282"/>
      <c r="H196" s="282"/>
      <c r="I196" s="283"/>
      <c r="J196" s="283"/>
      <c r="K196" s="283"/>
    </row>
    <row r="197" spans="1:13" ht="165.75" customHeight="1" x14ac:dyDescent="0.25">
      <c r="A197" s="173" t="s">
        <v>45</v>
      </c>
      <c r="B197" s="170" t="s">
        <v>382</v>
      </c>
      <c r="C197" s="171"/>
      <c r="D197" s="210">
        <f>D199+D214+D222</f>
        <v>6856.3</v>
      </c>
      <c r="E197" s="210">
        <f>E199+E214</f>
        <v>8092.7999999999993</v>
      </c>
      <c r="F197" s="210">
        <f>F199+F214</f>
        <v>19056.2</v>
      </c>
      <c r="G197" s="210">
        <f>SUM(H197:K197)</f>
        <v>13720.3</v>
      </c>
      <c r="H197" s="210">
        <f>H199+H215</f>
        <v>5413.5000000000009</v>
      </c>
      <c r="I197" s="210">
        <f>I199+I215</f>
        <v>2850.2999999999997</v>
      </c>
      <c r="J197" s="210">
        <f>J199+J215</f>
        <v>873.79999999999984</v>
      </c>
      <c r="K197" s="210">
        <f>K199+K215</f>
        <v>4582.7</v>
      </c>
      <c r="M197" s="39"/>
    </row>
    <row r="198" spans="1:13" ht="20.25" customHeight="1" x14ac:dyDescent="0.25">
      <c r="A198" s="221"/>
      <c r="B198" s="166" t="s">
        <v>52</v>
      </c>
      <c r="C198" s="225"/>
      <c r="D198" s="165"/>
      <c r="E198" s="165"/>
      <c r="F198" s="165"/>
      <c r="G198" s="210"/>
      <c r="H198" s="165"/>
      <c r="I198" s="165"/>
      <c r="J198" s="165"/>
      <c r="K198" s="165"/>
    </row>
    <row r="199" spans="1:13" s="48" customFormat="1" ht="64.5" customHeight="1" x14ac:dyDescent="0.25">
      <c r="A199" s="248" t="s">
        <v>76</v>
      </c>
      <c r="B199" s="193" t="s">
        <v>28</v>
      </c>
      <c r="C199" s="227">
        <v>1010</v>
      </c>
      <c r="D199" s="228">
        <f>D200+D208+D209+D210</f>
        <v>0</v>
      </c>
      <c r="E199" s="228">
        <f>E200+E208+E209+E210</f>
        <v>1435.1</v>
      </c>
      <c r="F199" s="228">
        <f>F200+F208+F209+F210</f>
        <v>19009.900000000001</v>
      </c>
      <c r="G199" s="228">
        <f>SUM(H199:K199)</f>
        <v>13610</v>
      </c>
      <c r="H199" s="228">
        <f>H200+H208+H209+H210</f>
        <v>5382.9000000000005</v>
      </c>
      <c r="I199" s="228">
        <f>I200+I208+I209+I210</f>
        <v>2832.8999999999996</v>
      </c>
      <c r="J199" s="228">
        <f>J200+J208+J209+J210</f>
        <v>860.99999999999989</v>
      </c>
      <c r="K199" s="228">
        <f>K200+K208+K209+K210</f>
        <v>4533.2</v>
      </c>
    </row>
    <row r="200" spans="1:13" s="48" customFormat="1" ht="37.5" x14ac:dyDescent="0.25">
      <c r="A200" s="229" t="s">
        <v>381</v>
      </c>
      <c r="B200" s="230" t="s">
        <v>29</v>
      </c>
      <c r="C200" s="223">
        <v>1011</v>
      </c>
      <c r="D200" s="231">
        <f>SUM(D201:D207)</f>
        <v>0</v>
      </c>
      <c r="E200" s="231">
        <f t="shared" ref="E200:K200" si="36">SUM(E201:E207)</f>
        <v>1435.1</v>
      </c>
      <c r="F200" s="231">
        <f t="shared" si="36"/>
        <v>11357.1</v>
      </c>
      <c r="G200" s="231">
        <f>SUM(H200:K200)</f>
        <v>8032.9</v>
      </c>
      <c r="H200" s="231">
        <f t="shared" si="36"/>
        <v>2354.4</v>
      </c>
      <c r="I200" s="231">
        <f t="shared" si="36"/>
        <v>1782.2</v>
      </c>
      <c r="J200" s="231">
        <f t="shared" si="36"/>
        <v>860.99999999999989</v>
      </c>
      <c r="K200" s="231">
        <f t="shared" si="36"/>
        <v>3035.2999999999997</v>
      </c>
    </row>
    <row r="201" spans="1:13" ht="37.5" x14ac:dyDescent="0.25">
      <c r="A201" s="232"/>
      <c r="B201" s="237" t="s">
        <v>310</v>
      </c>
      <c r="C201" s="221"/>
      <c r="D201" s="235"/>
      <c r="E201" s="235">
        <v>1435.1</v>
      </c>
      <c r="F201" s="235">
        <v>7631.5</v>
      </c>
      <c r="G201" s="235">
        <f>SUM(H201:K201)</f>
        <v>1775.1999999999998</v>
      </c>
      <c r="H201" s="235">
        <v>713.5</v>
      </c>
      <c r="I201" s="235">
        <v>706.1</v>
      </c>
      <c r="J201" s="235"/>
      <c r="K201" s="235">
        <v>355.6</v>
      </c>
    </row>
    <row r="202" spans="1:13" s="48" customFormat="1" ht="18" customHeight="1" x14ac:dyDescent="0.25">
      <c r="A202" s="256"/>
      <c r="B202" s="254" t="s">
        <v>309</v>
      </c>
      <c r="C202" s="284"/>
      <c r="D202" s="279"/>
      <c r="E202" s="280"/>
      <c r="F202" s="281">
        <v>40</v>
      </c>
      <c r="G202" s="282"/>
      <c r="H202" s="282"/>
      <c r="I202" s="283"/>
      <c r="J202" s="283"/>
      <c r="K202" s="283"/>
    </row>
    <row r="203" spans="1:13" s="48" customFormat="1" ht="18" customHeight="1" x14ac:dyDescent="0.25">
      <c r="A203" s="256"/>
      <c r="B203" s="254" t="s">
        <v>312</v>
      </c>
      <c r="C203" s="284"/>
      <c r="D203" s="279"/>
      <c r="E203" s="280"/>
      <c r="F203" s="281">
        <v>156.30000000000001</v>
      </c>
      <c r="G203" s="282">
        <f t="shared" ref="G203:G208" si="37">SUM(H203:K203)</f>
        <v>136.4</v>
      </c>
      <c r="H203" s="282">
        <v>62.1</v>
      </c>
      <c r="I203" s="282">
        <v>36.4</v>
      </c>
      <c r="J203" s="282">
        <v>24</v>
      </c>
      <c r="K203" s="282">
        <v>13.9</v>
      </c>
    </row>
    <row r="204" spans="1:13" s="48" customFormat="1" ht="18" customHeight="1" x14ac:dyDescent="0.25">
      <c r="A204" s="256"/>
      <c r="B204" s="254" t="s">
        <v>313</v>
      </c>
      <c r="C204" s="284"/>
      <c r="D204" s="279"/>
      <c r="E204" s="280"/>
      <c r="F204" s="281">
        <v>1468.2</v>
      </c>
      <c r="G204" s="282">
        <f t="shared" si="37"/>
        <v>2793.5</v>
      </c>
      <c r="H204" s="282">
        <v>950.5</v>
      </c>
      <c r="I204" s="282">
        <v>336.1</v>
      </c>
      <c r="J204" s="282">
        <v>124</v>
      </c>
      <c r="K204" s="282">
        <v>1382.9</v>
      </c>
    </row>
    <row r="205" spans="1:13" s="48" customFormat="1" ht="36.75" customHeight="1" x14ac:dyDescent="0.25">
      <c r="A205" s="256"/>
      <c r="B205" s="254" t="s">
        <v>314</v>
      </c>
      <c r="C205" s="284"/>
      <c r="D205" s="279"/>
      <c r="E205" s="280"/>
      <c r="F205" s="281">
        <v>313.39999999999998</v>
      </c>
      <c r="G205" s="282">
        <f t="shared" si="37"/>
        <v>434.9</v>
      </c>
      <c r="H205" s="282">
        <v>76.400000000000006</v>
      </c>
      <c r="I205" s="282">
        <v>92.2</v>
      </c>
      <c r="J205" s="282">
        <v>94.2</v>
      </c>
      <c r="K205" s="282">
        <v>172.1</v>
      </c>
    </row>
    <row r="206" spans="1:13" s="48" customFormat="1" ht="18" customHeight="1" x14ac:dyDescent="0.25">
      <c r="A206" s="256"/>
      <c r="B206" s="254" t="s">
        <v>315</v>
      </c>
      <c r="C206" s="284"/>
      <c r="D206" s="279"/>
      <c r="E206" s="280"/>
      <c r="F206" s="281">
        <v>1624.2</v>
      </c>
      <c r="G206" s="282">
        <f t="shared" si="37"/>
        <v>2653.8</v>
      </c>
      <c r="H206" s="282">
        <v>530.1</v>
      </c>
      <c r="I206" s="282">
        <v>558.1</v>
      </c>
      <c r="J206" s="282">
        <v>557.9</v>
      </c>
      <c r="K206" s="282">
        <v>1007.7</v>
      </c>
    </row>
    <row r="207" spans="1:13" s="48" customFormat="1" ht="18" customHeight="1" x14ac:dyDescent="0.25">
      <c r="A207" s="256"/>
      <c r="B207" s="254" t="s">
        <v>316</v>
      </c>
      <c r="C207" s="284"/>
      <c r="D207" s="279"/>
      <c r="E207" s="280"/>
      <c r="F207" s="281">
        <v>123.5</v>
      </c>
      <c r="G207" s="282">
        <f t="shared" si="37"/>
        <v>239.1</v>
      </c>
      <c r="H207" s="282">
        <v>21.8</v>
      </c>
      <c r="I207" s="282">
        <v>53.3</v>
      </c>
      <c r="J207" s="282">
        <v>60.9</v>
      </c>
      <c r="K207" s="282">
        <v>103.1</v>
      </c>
    </row>
    <row r="208" spans="1:13" ht="18" customHeight="1" x14ac:dyDescent="0.25">
      <c r="A208" s="229" t="s">
        <v>537</v>
      </c>
      <c r="B208" s="230" t="s">
        <v>30</v>
      </c>
      <c r="C208" s="223">
        <v>1012</v>
      </c>
      <c r="D208" s="231"/>
      <c r="E208" s="231"/>
      <c r="F208" s="231">
        <v>5047.2</v>
      </c>
      <c r="G208" s="231">
        <f t="shared" si="37"/>
        <v>4182.7</v>
      </c>
      <c r="H208" s="231">
        <v>2490.9</v>
      </c>
      <c r="I208" s="231">
        <v>838.4</v>
      </c>
      <c r="J208" s="231"/>
      <c r="K208" s="231">
        <v>853.4</v>
      </c>
    </row>
    <row r="209" spans="1:11" ht="37.5" x14ac:dyDescent="0.25">
      <c r="A209" s="229" t="s">
        <v>538</v>
      </c>
      <c r="B209" s="230" t="s">
        <v>31</v>
      </c>
      <c r="C209" s="223">
        <v>1013</v>
      </c>
      <c r="D209" s="231"/>
      <c r="E209" s="231"/>
      <c r="F209" s="231">
        <v>1105.4000000000001</v>
      </c>
      <c r="G209" s="231">
        <f>SUM(H209:K209)</f>
        <v>903</v>
      </c>
      <c r="H209" s="231">
        <v>537.6</v>
      </c>
      <c r="I209" s="231">
        <v>180.2</v>
      </c>
      <c r="J209" s="231"/>
      <c r="K209" s="231">
        <v>185.2</v>
      </c>
    </row>
    <row r="210" spans="1:11" s="48" customFormat="1" ht="23.25" customHeight="1" x14ac:dyDescent="0.25">
      <c r="A210" s="229" t="s">
        <v>562</v>
      </c>
      <c r="B210" s="230" t="s">
        <v>360</v>
      </c>
      <c r="C210" s="223">
        <v>1015</v>
      </c>
      <c r="D210" s="231">
        <f>SUM(D211:D213)</f>
        <v>0</v>
      </c>
      <c r="E210" s="231">
        <f>SUM(E211:E213)</f>
        <v>0</v>
      </c>
      <c r="F210" s="231">
        <f>SUM(F211:F213)</f>
        <v>1500.1999999999998</v>
      </c>
      <c r="G210" s="231">
        <f>SUM(H210:K210)</f>
        <v>491.40000000000003</v>
      </c>
      <c r="H210" s="231">
        <f>SUM(H211:H213)</f>
        <v>0</v>
      </c>
      <c r="I210" s="231">
        <f>SUM(I211:I213)</f>
        <v>32.1</v>
      </c>
      <c r="J210" s="231">
        <f>SUM(J211:J213)</f>
        <v>0</v>
      </c>
      <c r="K210" s="231">
        <f>SUM(K211:K213)</f>
        <v>459.3</v>
      </c>
    </row>
    <row r="211" spans="1:11" ht="75" x14ac:dyDescent="0.25">
      <c r="A211" s="232"/>
      <c r="B211" s="237" t="s">
        <v>339</v>
      </c>
      <c r="C211" s="234"/>
      <c r="D211" s="235"/>
      <c r="E211" s="235"/>
      <c r="F211" s="235">
        <v>715.4</v>
      </c>
      <c r="G211" s="235">
        <f>SUM(H211:K211)</f>
        <v>382.1</v>
      </c>
      <c r="H211" s="235"/>
      <c r="I211" s="235"/>
      <c r="J211" s="235"/>
      <c r="K211" s="235">
        <v>382.1</v>
      </c>
    </row>
    <row r="212" spans="1:11" ht="56.25" x14ac:dyDescent="0.25">
      <c r="A212" s="232"/>
      <c r="B212" s="237" t="s">
        <v>338</v>
      </c>
      <c r="C212" s="234"/>
      <c r="D212" s="235"/>
      <c r="E212" s="235"/>
      <c r="F212" s="235"/>
      <c r="G212" s="235">
        <f>SUM(H212:K212)</f>
        <v>109.30000000000001</v>
      </c>
      <c r="H212" s="235"/>
      <c r="I212" s="235">
        <v>32.1</v>
      </c>
      <c r="J212" s="235"/>
      <c r="K212" s="235">
        <v>77.2</v>
      </c>
    </row>
    <row r="213" spans="1:11" ht="17.25" customHeight="1" x14ac:dyDescent="0.25">
      <c r="A213" s="232"/>
      <c r="B213" s="233" t="s">
        <v>384</v>
      </c>
      <c r="C213" s="234"/>
      <c r="D213" s="235"/>
      <c r="E213" s="235"/>
      <c r="F213" s="235">
        <v>784.8</v>
      </c>
      <c r="G213" s="235">
        <f t="shared" ref="G213:G220" si="38">SUM(H213:K213)</f>
        <v>0</v>
      </c>
      <c r="H213" s="235"/>
      <c r="I213" s="235"/>
      <c r="J213" s="235"/>
      <c r="K213" s="235"/>
    </row>
    <row r="214" spans="1:11" s="48" customFormat="1" ht="42.75" customHeight="1" x14ac:dyDescent="0.25">
      <c r="A214" s="248" t="s">
        <v>539</v>
      </c>
      <c r="B214" s="243" t="s">
        <v>35</v>
      </c>
      <c r="C214" s="227">
        <v>1020</v>
      </c>
      <c r="D214" s="228">
        <f>D215</f>
        <v>91.09999999999998</v>
      </c>
      <c r="E214" s="228">
        <f t="shared" ref="E214:K214" si="39">E215</f>
        <v>6657.7</v>
      </c>
      <c r="F214" s="228">
        <f t="shared" si="39"/>
        <v>46.3</v>
      </c>
      <c r="G214" s="228">
        <f t="shared" si="38"/>
        <v>110.3</v>
      </c>
      <c r="H214" s="228">
        <f t="shared" si="39"/>
        <v>30.599999999999998</v>
      </c>
      <c r="I214" s="228">
        <f t="shared" si="39"/>
        <v>17.400000000000002</v>
      </c>
      <c r="J214" s="228">
        <f t="shared" si="39"/>
        <v>12.8</v>
      </c>
      <c r="K214" s="228">
        <f t="shared" si="39"/>
        <v>49.5</v>
      </c>
    </row>
    <row r="215" spans="1:11" s="83" customFormat="1" ht="37.5" x14ac:dyDescent="0.25">
      <c r="A215" s="229" t="s">
        <v>540</v>
      </c>
      <c r="B215" s="246" t="s">
        <v>62</v>
      </c>
      <c r="C215" s="223">
        <v>1025</v>
      </c>
      <c r="D215" s="231">
        <f>SUM(D216:D221)</f>
        <v>91.09999999999998</v>
      </c>
      <c r="E215" s="231">
        <f t="shared" ref="E215:K215" si="40">SUM(E216:E221)</f>
        <v>6657.7</v>
      </c>
      <c r="F215" s="231">
        <f t="shared" si="40"/>
        <v>46.3</v>
      </c>
      <c r="G215" s="231">
        <f t="shared" si="38"/>
        <v>110.3</v>
      </c>
      <c r="H215" s="231">
        <f t="shared" si="40"/>
        <v>30.599999999999998</v>
      </c>
      <c r="I215" s="231">
        <f t="shared" si="40"/>
        <v>17.400000000000002</v>
      </c>
      <c r="J215" s="231">
        <f t="shared" si="40"/>
        <v>12.8</v>
      </c>
      <c r="K215" s="231">
        <f t="shared" si="40"/>
        <v>49.5</v>
      </c>
    </row>
    <row r="216" spans="1:11" ht="18" customHeight="1" x14ac:dyDescent="0.25">
      <c r="A216" s="232"/>
      <c r="B216" s="233" t="s">
        <v>384</v>
      </c>
      <c r="C216" s="221"/>
      <c r="D216" s="235"/>
      <c r="E216" s="235">
        <v>467.2</v>
      </c>
      <c r="F216" s="235"/>
      <c r="G216" s="235">
        <f t="shared" si="38"/>
        <v>0</v>
      </c>
      <c r="H216" s="235"/>
      <c r="I216" s="235"/>
      <c r="J216" s="235"/>
      <c r="K216" s="235"/>
    </row>
    <row r="217" spans="1:11" ht="18" customHeight="1" x14ac:dyDescent="0.25">
      <c r="A217" s="232"/>
      <c r="B217" s="233" t="s">
        <v>312</v>
      </c>
      <c r="C217" s="221"/>
      <c r="D217" s="235"/>
      <c r="E217" s="235">
        <v>223.5</v>
      </c>
      <c r="F217" s="235"/>
      <c r="G217" s="235">
        <f t="shared" si="38"/>
        <v>0</v>
      </c>
      <c r="H217" s="235"/>
      <c r="I217" s="235"/>
      <c r="J217" s="235"/>
      <c r="K217" s="235"/>
    </row>
    <row r="218" spans="1:11" ht="18" customHeight="1" x14ac:dyDescent="0.25">
      <c r="A218" s="232"/>
      <c r="B218" s="233" t="s">
        <v>313</v>
      </c>
      <c r="C218" s="221"/>
      <c r="D218" s="235">
        <v>62.8</v>
      </c>
      <c r="E218" s="235">
        <v>3576.9</v>
      </c>
      <c r="F218" s="235">
        <v>26.7</v>
      </c>
      <c r="G218" s="235">
        <f t="shared" si="38"/>
        <v>64.3</v>
      </c>
      <c r="H218" s="235">
        <v>21.9</v>
      </c>
      <c r="I218" s="235">
        <v>7.7</v>
      </c>
      <c r="J218" s="235">
        <v>2.9</v>
      </c>
      <c r="K218" s="235">
        <v>31.8</v>
      </c>
    </row>
    <row r="219" spans="1:11" ht="36.75" customHeight="1" x14ac:dyDescent="0.25">
      <c r="A219" s="232"/>
      <c r="B219" s="233" t="s">
        <v>314</v>
      </c>
      <c r="C219" s="221"/>
      <c r="D219" s="235">
        <v>2.6</v>
      </c>
      <c r="E219" s="235">
        <v>233.4</v>
      </c>
      <c r="F219" s="235">
        <v>2.2000000000000002</v>
      </c>
      <c r="G219" s="235">
        <f t="shared" si="38"/>
        <v>5.4</v>
      </c>
      <c r="H219" s="235">
        <v>1</v>
      </c>
      <c r="I219" s="235">
        <v>1.1000000000000001</v>
      </c>
      <c r="J219" s="235">
        <v>1.2</v>
      </c>
      <c r="K219" s="235">
        <v>2.1</v>
      </c>
    </row>
    <row r="220" spans="1:11" ht="18" customHeight="1" x14ac:dyDescent="0.25">
      <c r="A220" s="232"/>
      <c r="B220" s="233" t="s">
        <v>315</v>
      </c>
      <c r="C220" s="221"/>
      <c r="D220" s="235">
        <v>23.9</v>
      </c>
      <c r="E220" s="235">
        <v>2046.2</v>
      </c>
      <c r="F220" s="235">
        <v>15.9</v>
      </c>
      <c r="G220" s="235">
        <f t="shared" si="38"/>
        <v>36.9</v>
      </c>
      <c r="H220" s="235">
        <v>7.4</v>
      </c>
      <c r="I220" s="235">
        <v>7.8</v>
      </c>
      <c r="J220" s="235">
        <v>7.7</v>
      </c>
      <c r="K220" s="235">
        <v>14</v>
      </c>
    </row>
    <row r="221" spans="1:11" ht="18" customHeight="1" x14ac:dyDescent="0.25">
      <c r="A221" s="232"/>
      <c r="B221" s="233" t="s">
        <v>316</v>
      </c>
      <c r="C221" s="221"/>
      <c r="D221" s="235">
        <v>1.8</v>
      </c>
      <c r="E221" s="235">
        <v>110.5</v>
      </c>
      <c r="F221" s="235">
        <v>1.5</v>
      </c>
      <c r="G221" s="235">
        <f>SUM(H221:K221)</f>
        <v>3.7</v>
      </c>
      <c r="H221" s="235">
        <v>0.3</v>
      </c>
      <c r="I221" s="235">
        <v>0.8</v>
      </c>
      <c r="J221" s="235">
        <v>1</v>
      </c>
      <c r="K221" s="235">
        <v>1.6</v>
      </c>
    </row>
    <row r="222" spans="1:11" ht="42" customHeight="1" x14ac:dyDescent="0.25">
      <c r="A222" s="248" t="s">
        <v>541</v>
      </c>
      <c r="B222" s="249" t="s">
        <v>38</v>
      </c>
      <c r="C222" s="194">
        <v>1030</v>
      </c>
      <c r="D222" s="228">
        <f>D223</f>
        <v>6765.2</v>
      </c>
      <c r="E222" s="285"/>
      <c r="F222" s="285"/>
      <c r="G222" s="285">
        <f t="shared" ref="G222:G245" si="41">SUM(H222:K222)</f>
        <v>0</v>
      </c>
      <c r="H222" s="285"/>
      <c r="I222" s="285"/>
      <c r="J222" s="285"/>
      <c r="K222" s="285"/>
    </row>
    <row r="223" spans="1:11" ht="36.75" customHeight="1" x14ac:dyDescent="0.25">
      <c r="A223" s="229" t="s">
        <v>588</v>
      </c>
      <c r="B223" s="270" t="s">
        <v>379</v>
      </c>
      <c r="C223" s="223">
        <v>1035</v>
      </c>
      <c r="D223" s="231">
        <f>SUM(D224:D233)</f>
        <v>6765.2</v>
      </c>
      <c r="E223" s="235"/>
      <c r="F223" s="235"/>
      <c r="G223" s="235">
        <f t="shared" si="41"/>
        <v>0</v>
      </c>
      <c r="H223" s="244"/>
      <c r="I223" s="244"/>
      <c r="J223" s="244"/>
      <c r="K223" s="244"/>
    </row>
    <row r="224" spans="1:11" ht="18" customHeight="1" x14ac:dyDescent="0.25">
      <c r="A224" s="232"/>
      <c r="B224" s="233" t="s">
        <v>312</v>
      </c>
      <c r="C224" s="234"/>
      <c r="D224" s="235">
        <v>222.8</v>
      </c>
      <c r="E224" s="235"/>
      <c r="F224" s="235"/>
      <c r="G224" s="235">
        <f t="shared" si="41"/>
        <v>0</v>
      </c>
      <c r="H224" s="235"/>
      <c r="I224" s="235"/>
      <c r="J224" s="235"/>
      <c r="K224" s="235"/>
    </row>
    <row r="225" spans="1:11" ht="18" customHeight="1" x14ac:dyDescent="0.25">
      <c r="A225" s="232"/>
      <c r="B225" s="233" t="s">
        <v>313</v>
      </c>
      <c r="C225" s="234"/>
      <c r="D225" s="235">
        <v>2717.1</v>
      </c>
      <c r="E225" s="235"/>
      <c r="F225" s="235"/>
      <c r="G225" s="235">
        <f t="shared" si="41"/>
        <v>0</v>
      </c>
      <c r="H225" s="235"/>
      <c r="I225" s="235"/>
      <c r="J225" s="235"/>
      <c r="K225" s="235"/>
    </row>
    <row r="226" spans="1:11" ht="37.5" customHeight="1" x14ac:dyDescent="0.25">
      <c r="A226" s="232"/>
      <c r="B226" s="233" t="s">
        <v>314</v>
      </c>
      <c r="C226" s="234"/>
      <c r="D226" s="235">
        <v>203.8</v>
      </c>
      <c r="E226" s="235"/>
      <c r="F226" s="235"/>
      <c r="G226" s="235">
        <f t="shared" si="41"/>
        <v>0</v>
      </c>
      <c r="H226" s="235"/>
      <c r="I226" s="235"/>
      <c r="J226" s="235"/>
      <c r="K226" s="235"/>
    </row>
    <row r="227" spans="1:11" ht="18" customHeight="1" x14ac:dyDescent="0.25">
      <c r="A227" s="232"/>
      <c r="B227" s="233" t="s">
        <v>315</v>
      </c>
      <c r="C227" s="234"/>
      <c r="D227" s="235">
        <v>1569.5</v>
      </c>
      <c r="E227" s="235"/>
      <c r="F227" s="235"/>
      <c r="G227" s="235">
        <f t="shared" si="41"/>
        <v>0</v>
      </c>
      <c r="H227" s="235"/>
      <c r="I227" s="235"/>
      <c r="J227" s="235"/>
      <c r="K227" s="235"/>
    </row>
    <row r="228" spans="1:11" ht="18" customHeight="1" x14ac:dyDescent="0.25">
      <c r="A228" s="232"/>
      <c r="B228" s="233" t="s">
        <v>316</v>
      </c>
      <c r="C228" s="234"/>
      <c r="D228" s="235">
        <v>203.2</v>
      </c>
      <c r="E228" s="235"/>
      <c r="F228" s="235"/>
      <c r="G228" s="235"/>
      <c r="H228" s="235"/>
      <c r="I228" s="235"/>
      <c r="J228" s="235"/>
      <c r="K228" s="235"/>
    </row>
    <row r="229" spans="1:11" ht="36.75" customHeight="1" x14ac:dyDescent="0.25">
      <c r="A229" s="232"/>
      <c r="B229" s="237" t="s">
        <v>310</v>
      </c>
      <c r="C229" s="221"/>
      <c r="D229" s="235">
        <v>41.7</v>
      </c>
      <c r="E229" s="235"/>
      <c r="F229" s="235"/>
      <c r="G229" s="235"/>
      <c r="H229" s="235"/>
      <c r="I229" s="235"/>
      <c r="J229" s="235"/>
      <c r="K229" s="235"/>
    </row>
    <row r="230" spans="1:11" ht="18" customHeight="1" x14ac:dyDescent="0.25">
      <c r="A230" s="232"/>
      <c r="B230" s="254" t="s">
        <v>311</v>
      </c>
      <c r="C230" s="284"/>
      <c r="D230" s="279">
        <v>269</v>
      </c>
      <c r="E230" s="235"/>
      <c r="F230" s="235"/>
      <c r="G230" s="235"/>
      <c r="H230" s="235"/>
      <c r="I230" s="235"/>
      <c r="J230" s="235"/>
      <c r="K230" s="235"/>
    </row>
    <row r="231" spans="1:11" ht="18" customHeight="1" x14ac:dyDescent="0.25">
      <c r="A231" s="232"/>
      <c r="B231" s="233" t="s">
        <v>384</v>
      </c>
      <c r="C231" s="234"/>
      <c r="D231" s="235">
        <v>677.9</v>
      </c>
      <c r="E231" s="235"/>
      <c r="F231" s="235"/>
      <c r="G231" s="235"/>
      <c r="H231" s="235"/>
      <c r="I231" s="235"/>
      <c r="J231" s="235"/>
      <c r="K231" s="235"/>
    </row>
    <row r="232" spans="1:11" ht="37.5" customHeight="1" x14ac:dyDescent="0.25">
      <c r="A232" s="232"/>
      <c r="B232" s="237" t="s">
        <v>324</v>
      </c>
      <c r="C232" s="234"/>
      <c r="D232" s="235">
        <v>360.2</v>
      </c>
      <c r="E232" s="235"/>
      <c r="F232" s="235"/>
      <c r="G232" s="235"/>
      <c r="H232" s="235"/>
      <c r="I232" s="235"/>
      <c r="J232" s="235"/>
      <c r="K232" s="235"/>
    </row>
    <row r="233" spans="1:11" ht="76.5" customHeight="1" x14ac:dyDescent="0.25">
      <c r="A233" s="232"/>
      <c r="B233" s="239" t="s">
        <v>385</v>
      </c>
      <c r="C233" s="234"/>
      <c r="D233" s="235">
        <v>500</v>
      </c>
      <c r="E233" s="235"/>
      <c r="F233" s="235"/>
      <c r="G233" s="235"/>
      <c r="H233" s="235"/>
      <c r="I233" s="235"/>
      <c r="J233" s="235"/>
      <c r="K233" s="235"/>
    </row>
    <row r="234" spans="1:11" s="48" customFormat="1" ht="84.75" customHeight="1" x14ac:dyDescent="0.25">
      <c r="A234" s="286" t="s">
        <v>46</v>
      </c>
      <c r="B234" s="170" t="s">
        <v>520</v>
      </c>
      <c r="C234" s="287"/>
      <c r="D234" s="168"/>
      <c r="E234" s="210"/>
      <c r="F234" s="210">
        <f>F235</f>
        <v>222</v>
      </c>
      <c r="G234" s="235">
        <f t="shared" si="41"/>
        <v>0</v>
      </c>
      <c r="H234" s="210"/>
      <c r="I234" s="210"/>
      <c r="J234" s="210"/>
      <c r="K234" s="210"/>
    </row>
    <row r="235" spans="1:11" s="48" customFormat="1" ht="60.75" customHeight="1" x14ac:dyDescent="0.25">
      <c r="A235" s="248" t="s">
        <v>78</v>
      </c>
      <c r="B235" s="193" t="s">
        <v>28</v>
      </c>
      <c r="C235" s="227">
        <v>1010</v>
      </c>
      <c r="D235" s="288">
        <f>D236</f>
        <v>0</v>
      </c>
      <c r="E235" s="288">
        <f t="shared" ref="E235:K235" si="42">E236</f>
        <v>0</v>
      </c>
      <c r="F235" s="288">
        <f t="shared" si="42"/>
        <v>222</v>
      </c>
      <c r="G235" s="285">
        <f t="shared" si="41"/>
        <v>0</v>
      </c>
      <c r="H235" s="288">
        <f t="shared" si="42"/>
        <v>0</v>
      </c>
      <c r="I235" s="288">
        <f t="shared" si="42"/>
        <v>0</v>
      </c>
      <c r="J235" s="288">
        <f t="shared" si="42"/>
        <v>0</v>
      </c>
      <c r="K235" s="288">
        <f t="shared" si="42"/>
        <v>0</v>
      </c>
    </row>
    <row r="236" spans="1:11" s="48" customFormat="1" ht="34.5" customHeight="1" x14ac:dyDescent="0.25">
      <c r="A236" s="229" t="s">
        <v>383</v>
      </c>
      <c r="B236" s="230" t="s">
        <v>29</v>
      </c>
      <c r="C236" s="247">
        <v>1011</v>
      </c>
      <c r="D236" s="289">
        <f>D237</f>
        <v>0</v>
      </c>
      <c r="E236" s="289">
        <f t="shared" ref="E236:K236" si="43">E237</f>
        <v>0</v>
      </c>
      <c r="F236" s="289">
        <f t="shared" si="43"/>
        <v>222</v>
      </c>
      <c r="G236" s="235">
        <f t="shared" si="41"/>
        <v>0</v>
      </c>
      <c r="H236" s="289">
        <f t="shared" si="43"/>
        <v>0</v>
      </c>
      <c r="I236" s="289">
        <f t="shared" si="43"/>
        <v>0</v>
      </c>
      <c r="J236" s="289">
        <f t="shared" si="43"/>
        <v>0</v>
      </c>
      <c r="K236" s="289">
        <f t="shared" si="43"/>
        <v>0</v>
      </c>
    </row>
    <row r="237" spans="1:11" ht="18" customHeight="1" x14ac:dyDescent="0.25">
      <c r="A237" s="232"/>
      <c r="B237" s="237" t="s">
        <v>311</v>
      </c>
      <c r="C237" s="234"/>
      <c r="D237" s="266"/>
      <c r="E237" s="235"/>
      <c r="F237" s="235">
        <v>222</v>
      </c>
      <c r="G237" s="235">
        <f t="shared" si="41"/>
        <v>0</v>
      </c>
      <c r="H237" s="235"/>
      <c r="I237" s="235"/>
      <c r="J237" s="235"/>
      <c r="K237" s="235"/>
    </row>
    <row r="238" spans="1:11" s="7" customFormat="1" ht="62.25" customHeight="1" x14ac:dyDescent="0.25">
      <c r="A238" s="290" t="s">
        <v>79</v>
      </c>
      <c r="B238" s="260" t="s">
        <v>75</v>
      </c>
      <c r="C238" s="247"/>
      <c r="D238" s="210">
        <f>D240+D246+D253</f>
        <v>164.3</v>
      </c>
      <c r="E238" s="210">
        <f>E240+E246</f>
        <v>170.1</v>
      </c>
      <c r="F238" s="210">
        <f>F240+F246</f>
        <v>135.00000000000003</v>
      </c>
      <c r="G238" s="210">
        <f t="shared" si="41"/>
        <v>189.60000000000002</v>
      </c>
      <c r="H238" s="210">
        <f>H240+H246</f>
        <v>51.1</v>
      </c>
      <c r="I238" s="210">
        <f>I240+I246</f>
        <v>47.300000000000004</v>
      </c>
      <c r="J238" s="210">
        <f>J240+J246</f>
        <v>45.300000000000004</v>
      </c>
      <c r="K238" s="210">
        <f>K240+K246</f>
        <v>45.900000000000006</v>
      </c>
    </row>
    <row r="239" spans="1:11" s="7" customFormat="1" ht="17.25" customHeight="1" x14ac:dyDescent="0.25">
      <c r="A239" s="256"/>
      <c r="B239" s="291" t="s">
        <v>52</v>
      </c>
      <c r="C239" s="247"/>
      <c r="D239" s="231"/>
      <c r="E239" s="231"/>
      <c r="F239" s="231"/>
      <c r="G239" s="235">
        <f t="shared" si="41"/>
        <v>0</v>
      </c>
      <c r="H239" s="231"/>
      <c r="I239" s="231"/>
      <c r="J239" s="231"/>
      <c r="K239" s="231"/>
    </row>
    <row r="240" spans="1:11" s="7" customFormat="1" ht="63.75" customHeight="1" x14ac:dyDescent="0.25">
      <c r="A240" s="276" t="s">
        <v>386</v>
      </c>
      <c r="B240" s="258" t="s">
        <v>28</v>
      </c>
      <c r="C240" s="227">
        <v>1010</v>
      </c>
      <c r="D240" s="228">
        <f>D241</f>
        <v>0</v>
      </c>
      <c r="E240" s="228">
        <f t="shared" ref="E240:K240" si="44">E241</f>
        <v>0</v>
      </c>
      <c r="F240" s="228">
        <f t="shared" si="44"/>
        <v>135.00000000000003</v>
      </c>
      <c r="G240" s="228">
        <f t="shared" si="41"/>
        <v>189.3</v>
      </c>
      <c r="H240" s="228">
        <f t="shared" si="44"/>
        <v>50.800000000000004</v>
      </c>
      <c r="I240" s="228">
        <f t="shared" si="44"/>
        <v>47.300000000000004</v>
      </c>
      <c r="J240" s="228">
        <f t="shared" si="44"/>
        <v>45.300000000000004</v>
      </c>
      <c r="K240" s="228">
        <f t="shared" si="44"/>
        <v>45.900000000000006</v>
      </c>
    </row>
    <row r="241" spans="1:11" s="7" customFormat="1" ht="39" customHeight="1" x14ac:dyDescent="0.25">
      <c r="A241" s="255" t="s">
        <v>387</v>
      </c>
      <c r="B241" s="230" t="s">
        <v>29</v>
      </c>
      <c r="C241" s="223">
        <v>1011</v>
      </c>
      <c r="D241" s="231">
        <f>SUM(D242:D245)</f>
        <v>0</v>
      </c>
      <c r="E241" s="231">
        <f>SUM(E242:E245)</f>
        <v>0</v>
      </c>
      <c r="F241" s="231">
        <f>SUM(F242:F245)</f>
        <v>135.00000000000003</v>
      </c>
      <c r="G241" s="231">
        <f>SUM(H241:K241)</f>
        <v>189.3</v>
      </c>
      <c r="H241" s="231">
        <f>SUM(H242:H245)</f>
        <v>50.800000000000004</v>
      </c>
      <c r="I241" s="231">
        <f>SUM(I242:I245)</f>
        <v>47.300000000000004</v>
      </c>
      <c r="J241" s="231">
        <f>SUM(J242:J245)</f>
        <v>45.300000000000004</v>
      </c>
      <c r="K241" s="231">
        <f>SUM(K242:K245)</f>
        <v>45.900000000000006</v>
      </c>
    </row>
    <row r="242" spans="1:11" s="7" customFormat="1" ht="17.25" customHeight="1" x14ac:dyDescent="0.25">
      <c r="A242" s="256"/>
      <c r="B242" s="237" t="s">
        <v>313</v>
      </c>
      <c r="C242" s="221"/>
      <c r="D242" s="235"/>
      <c r="E242" s="235"/>
      <c r="F242" s="235">
        <v>9.6999999999999993</v>
      </c>
      <c r="G242" s="235">
        <f t="shared" si="41"/>
        <v>6.6999999999999993</v>
      </c>
      <c r="H242" s="235">
        <v>3.9</v>
      </c>
      <c r="I242" s="235">
        <v>1.7</v>
      </c>
      <c r="J242" s="235">
        <v>0.3</v>
      </c>
      <c r="K242" s="235">
        <v>0.8</v>
      </c>
    </row>
    <row r="243" spans="1:11" s="7" customFormat="1" ht="34.5" customHeight="1" x14ac:dyDescent="0.25">
      <c r="A243" s="256"/>
      <c r="B243" s="237" t="s">
        <v>314</v>
      </c>
      <c r="C243" s="221"/>
      <c r="D243" s="235"/>
      <c r="E243" s="235"/>
      <c r="F243" s="235">
        <v>2.1</v>
      </c>
      <c r="G243" s="235">
        <f t="shared" si="41"/>
        <v>3.2</v>
      </c>
      <c r="H243" s="235">
        <v>0.8</v>
      </c>
      <c r="I243" s="235">
        <v>0.8</v>
      </c>
      <c r="J243" s="235">
        <v>0.8</v>
      </c>
      <c r="K243" s="235">
        <v>0.8</v>
      </c>
    </row>
    <row r="244" spans="1:11" s="7" customFormat="1" ht="18" customHeight="1" x14ac:dyDescent="0.25">
      <c r="A244" s="256"/>
      <c r="B244" s="237" t="s">
        <v>315</v>
      </c>
      <c r="C244" s="221"/>
      <c r="D244" s="235"/>
      <c r="E244" s="235"/>
      <c r="F244" s="235">
        <v>122.9</v>
      </c>
      <c r="G244" s="235">
        <f t="shared" si="41"/>
        <v>179</v>
      </c>
      <c r="H244" s="235">
        <v>46</v>
      </c>
      <c r="I244" s="235">
        <v>44.7</v>
      </c>
      <c r="J244" s="235">
        <v>44.1</v>
      </c>
      <c r="K244" s="235">
        <v>44.2</v>
      </c>
    </row>
    <row r="245" spans="1:11" s="7" customFormat="1" ht="18" customHeight="1" x14ac:dyDescent="0.25">
      <c r="A245" s="256"/>
      <c r="B245" s="237" t="s">
        <v>316</v>
      </c>
      <c r="C245" s="221"/>
      <c r="D245" s="235"/>
      <c r="E245" s="235"/>
      <c r="F245" s="235">
        <v>0.3</v>
      </c>
      <c r="G245" s="235">
        <f t="shared" si="41"/>
        <v>0.4</v>
      </c>
      <c r="H245" s="235">
        <v>0.1</v>
      </c>
      <c r="I245" s="235">
        <v>0.1</v>
      </c>
      <c r="J245" s="235">
        <v>0.1</v>
      </c>
      <c r="K245" s="235">
        <v>0.1</v>
      </c>
    </row>
    <row r="246" spans="1:11" s="7" customFormat="1" ht="42" customHeight="1" x14ac:dyDescent="0.25">
      <c r="A246" s="276" t="s">
        <v>542</v>
      </c>
      <c r="B246" s="258" t="s">
        <v>35</v>
      </c>
      <c r="C246" s="194">
        <v>1020</v>
      </c>
      <c r="D246" s="228">
        <f>D247</f>
        <v>0</v>
      </c>
      <c r="E246" s="228">
        <f t="shared" ref="E246:K246" si="45">E247</f>
        <v>170.1</v>
      </c>
      <c r="F246" s="228">
        <f t="shared" si="45"/>
        <v>0</v>
      </c>
      <c r="G246" s="228">
        <f t="shared" ref="G246:G252" si="46">SUM(H246:K246)</f>
        <v>0.3</v>
      </c>
      <c r="H246" s="228">
        <f t="shared" si="45"/>
        <v>0.3</v>
      </c>
      <c r="I246" s="228">
        <f t="shared" si="45"/>
        <v>0</v>
      </c>
      <c r="J246" s="228">
        <f t="shared" si="45"/>
        <v>0</v>
      </c>
      <c r="K246" s="228">
        <f t="shared" si="45"/>
        <v>0</v>
      </c>
    </row>
    <row r="247" spans="1:11" ht="37.5" x14ac:dyDescent="0.25">
      <c r="A247" s="255" t="s">
        <v>563</v>
      </c>
      <c r="B247" s="246" t="s">
        <v>62</v>
      </c>
      <c r="C247" s="223">
        <v>1025</v>
      </c>
      <c r="D247" s="231">
        <f>SUM(D248:D252)</f>
        <v>0</v>
      </c>
      <c r="E247" s="231">
        <f t="shared" ref="E247:K247" si="47">SUM(E248:E252)</f>
        <v>170.1</v>
      </c>
      <c r="F247" s="231">
        <f t="shared" si="47"/>
        <v>0</v>
      </c>
      <c r="G247" s="231">
        <f t="shared" si="46"/>
        <v>0.3</v>
      </c>
      <c r="H247" s="231">
        <f t="shared" si="47"/>
        <v>0.3</v>
      </c>
      <c r="I247" s="231">
        <f t="shared" si="47"/>
        <v>0</v>
      </c>
      <c r="J247" s="231">
        <f t="shared" si="47"/>
        <v>0</v>
      </c>
      <c r="K247" s="231">
        <f t="shared" si="47"/>
        <v>0</v>
      </c>
    </row>
    <row r="248" spans="1:11" ht="20.25" customHeight="1" x14ac:dyDescent="0.25">
      <c r="A248" s="256"/>
      <c r="B248" s="237" t="s">
        <v>313</v>
      </c>
      <c r="C248" s="221"/>
      <c r="D248" s="235"/>
      <c r="E248" s="235">
        <v>10.5</v>
      </c>
      <c r="F248" s="235"/>
      <c r="G248" s="235">
        <f t="shared" si="46"/>
        <v>0</v>
      </c>
      <c r="H248" s="235"/>
      <c r="I248" s="235"/>
      <c r="J248" s="235"/>
      <c r="K248" s="235"/>
    </row>
    <row r="249" spans="1:11" ht="37.5" x14ac:dyDescent="0.25">
      <c r="A249" s="256"/>
      <c r="B249" s="237" t="s">
        <v>314</v>
      </c>
      <c r="C249" s="221"/>
      <c r="D249" s="235"/>
      <c r="E249" s="235">
        <v>2.9</v>
      </c>
      <c r="F249" s="235"/>
      <c r="G249" s="235">
        <f t="shared" si="46"/>
        <v>0</v>
      </c>
      <c r="H249" s="235"/>
      <c r="I249" s="235"/>
      <c r="J249" s="235"/>
      <c r="K249" s="235"/>
    </row>
    <row r="250" spans="1:11" ht="20.100000000000001" customHeight="1" x14ac:dyDescent="0.25">
      <c r="A250" s="256"/>
      <c r="B250" s="237" t="s">
        <v>315</v>
      </c>
      <c r="C250" s="221"/>
      <c r="D250" s="235"/>
      <c r="E250" s="235">
        <v>156.19999999999999</v>
      </c>
      <c r="F250" s="235"/>
      <c r="G250" s="235">
        <f t="shared" si="46"/>
        <v>0</v>
      </c>
      <c r="H250" s="235"/>
      <c r="I250" s="235"/>
      <c r="J250" s="235"/>
      <c r="K250" s="235"/>
    </row>
    <row r="251" spans="1:11" ht="20.100000000000001" customHeight="1" x14ac:dyDescent="0.25">
      <c r="A251" s="256"/>
      <c r="B251" s="237" t="s">
        <v>316</v>
      </c>
      <c r="C251" s="221"/>
      <c r="D251" s="235"/>
      <c r="E251" s="235">
        <v>0.5</v>
      </c>
      <c r="F251" s="235"/>
      <c r="G251" s="235">
        <f t="shared" si="46"/>
        <v>0</v>
      </c>
      <c r="H251" s="235"/>
      <c r="I251" s="235"/>
      <c r="J251" s="235"/>
      <c r="K251" s="235"/>
    </row>
    <row r="252" spans="1:11" ht="20.100000000000001" customHeight="1" x14ac:dyDescent="0.25">
      <c r="A252" s="256"/>
      <c r="B252" s="237" t="s">
        <v>34</v>
      </c>
      <c r="C252" s="221"/>
      <c r="D252" s="235"/>
      <c r="E252" s="235"/>
      <c r="F252" s="235"/>
      <c r="G252" s="235">
        <f t="shared" si="46"/>
        <v>0.3</v>
      </c>
      <c r="H252" s="235">
        <v>0.3</v>
      </c>
      <c r="I252" s="235"/>
      <c r="J252" s="235"/>
      <c r="K252" s="235"/>
    </row>
    <row r="253" spans="1:11" ht="36.75" customHeight="1" x14ac:dyDescent="0.25">
      <c r="A253" s="255" t="s">
        <v>566</v>
      </c>
      <c r="B253" s="270" t="s">
        <v>379</v>
      </c>
      <c r="C253" s="223">
        <v>1035</v>
      </c>
      <c r="D253" s="231">
        <f>D254+D255+D256+D257</f>
        <v>164.3</v>
      </c>
      <c r="E253" s="235"/>
      <c r="F253" s="235"/>
      <c r="G253" s="235"/>
      <c r="H253" s="235"/>
      <c r="I253" s="235"/>
      <c r="J253" s="235"/>
      <c r="K253" s="235"/>
    </row>
    <row r="254" spans="1:11" ht="20.25" customHeight="1" x14ac:dyDescent="0.25">
      <c r="A254" s="256"/>
      <c r="B254" s="237" t="s">
        <v>313</v>
      </c>
      <c r="C254" s="221"/>
      <c r="D254" s="235">
        <v>10.5</v>
      </c>
      <c r="E254" s="235"/>
      <c r="F254" s="235"/>
      <c r="G254" s="235"/>
      <c r="H254" s="235"/>
      <c r="I254" s="235"/>
      <c r="J254" s="235"/>
      <c r="K254" s="235"/>
    </row>
    <row r="255" spans="1:11" ht="38.25" customHeight="1" x14ac:dyDescent="0.25">
      <c r="A255" s="256"/>
      <c r="B255" s="237" t="s">
        <v>314</v>
      </c>
      <c r="C255" s="221"/>
      <c r="D255" s="235">
        <v>2.9</v>
      </c>
      <c r="E255" s="235"/>
      <c r="F255" s="235"/>
      <c r="G255" s="235"/>
      <c r="H255" s="235"/>
      <c r="I255" s="235"/>
      <c r="J255" s="235"/>
      <c r="K255" s="235"/>
    </row>
    <row r="256" spans="1:11" ht="18" customHeight="1" x14ac:dyDescent="0.25">
      <c r="A256" s="256"/>
      <c r="B256" s="237" t="s">
        <v>315</v>
      </c>
      <c r="C256" s="221"/>
      <c r="D256" s="235">
        <v>150.4</v>
      </c>
      <c r="E256" s="235"/>
      <c r="F256" s="235"/>
      <c r="G256" s="235"/>
      <c r="H256" s="235"/>
      <c r="I256" s="235"/>
      <c r="J256" s="235"/>
      <c r="K256" s="235"/>
    </row>
    <row r="257" spans="1:12" ht="18" customHeight="1" x14ac:dyDescent="0.25">
      <c r="A257" s="256"/>
      <c r="B257" s="237" t="s">
        <v>316</v>
      </c>
      <c r="C257" s="221"/>
      <c r="D257" s="235">
        <v>0.5</v>
      </c>
      <c r="E257" s="235"/>
      <c r="F257" s="235"/>
      <c r="G257" s="235"/>
      <c r="H257" s="235"/>
      <c r="I257" s="235"/>
      <c r="J257" s="235"/>
      <c r="K257" s="235"/>
    </row>
    <row r="258" spans="1:12" ht="45" customHeight="1" x14ac:dyDescent="0.25">
      <c r="A258" s="290" t="s">
        <v>47</v>
      </c>
      <c r="B258" s="260" t="s">
        <v>77</v>
      </c>
      <c r="C258" s="173"/>
      <c r="D258" s="210">
        <f>D259+D262+D265</f>
        <v>9.5</v>
      </c>
      <c r="E258" s="210">
        <f>E262</f>
        <v>9.6</v>
      </c>
      <c r="F258" s="210">
        <f>F259+F262</f>
        <v>12.9</v>
      </c>
      <c r="G258" s="210">
        <f>SUM(H258:K258)</f>
        <v>13</v>
      </c>
      <c r="H258" s="210">
        <f>H262</f>
        <v>3</v>
      </c>
      <c r="I258" s="210">
        <f>I262</f>
        <v>3</v>
      </c>
      <c r="J258" s="210">
        <f>J262</f>
        <v>3</v>
      </c>
      <c r="K258" s="210">
        <f>K262</f>
        <v>4</v>
      </c>
    </row>
    <row r="259" spans="1:12" ht="64.5" customHeight="1" x14ac:dyDescent="0.25">
      <c r="A259" s="276" t="s">
        <v>388</v>
      </c>
      <c r="B259" s="258" t="s">
        <v>28</v>
      </c>
      <c r="C259" s="194">
        <v>1010</v>
      </c>
      <c r="D259" s="228"/>
      <c r="E259" s="228"/>
      <c r="F259" s="228">
        <f>F261</f>
        <v>12.9</v>
      </c>
      <c r="G259" s="228">
        <f>SUM(H259:K259)</f>
        <v>0</v>
      </c>
      <c r="H259" s="228"/>
      <c r="I259" s="228"/>
      <c r="J259" s="228"/>
      <c r="K259" s="228"/>
      <c r="L259" s="117"/>
    </row>
    <row r="260" spans="1:12" ht="37.5" x14ac:dyDescent="0.25">
      <c r="A260" s="255" t="s">
        <v>389</v>
      </c>
      <c r="B260" s="230" t="s">
        <v>29</v>
      </c>
      <c r="C260" s="223">
        <v>1011</v>
      </c>
      <c r="D260" s="231">
        <f>D261</f>
        <v>0</v>
      </c>
      <c r="E260" s="231">
        <f t="shared" ref="E260:K260" si="48">E261</f>
        <v>0</v>
      </c>
      <c r="F260" s="231">
        <f t="shared" si="48"/>
        <v>12.9</v>
      </c>
      <c r="G260" s="231">
        <f t="shared" ref="G260:G313" si="49">SUM(H260:K260)</f>
        <v>0</v>
      </c>
      <c r="H260" s="231">
        <f t="shared" si="48"/>
        <v>0</v>
      </c>
      <c r="I260" s="231">
        <f t="shared" si="48"/>
        <v>0</v>
      </c>
      <c r="J260" s="231">
        <f t="shared" si="48"/>
        <v>0</v>
      </c>
      <c r="K260" s="231">
        <f t="shared" si="48"/>
        <v>0</v>
      </c>
    </row>
    <row r="261" spans="1:12" ht="37.5" x14ac:dyDescent="0.25">
      <c r="A261" s="255"/>
      <c r="B261" s="237" t="s">
        <v>307</v>
      </c>
      <c r="C261" s="223"/>
      <c r="D261" s="235"/>
      <c r="E261" s="231"/>
      <c r="F261" s="235">
        <v>12.9</v>
      </c>
      <c r="G261" s="231">
        <f t="shared" si="49"/>
        <v>0</v>
      </c>
      <c r="H261" s="231"/>
      <c r="I261" s="231"/>
      <c r="J261" s="231"/>
      <c r="K261" s="231"/>
    </row>
    <row r="262" spans="1:12" ht="44.25" customHeight="1" x14ac:dyDescent="0.25">
      <c r="A262" s="276" t="s">
        <v>390</v>
      </c>
      <c r="B262" s="258" t="s">
        <v>35</v>
      </c>
      <c r="C262" s="194">
        <v>1020</v>
      </c>
      <c r="D262" s="228">
        <f>D263</f>
        <v>0</v>
      </c>
      <c r="E262" s="228">
        <f t="shared" ref="E262:K262" si="50">E263</f>
        <v>9.6</v>
      </c>
      <c r="F262" s="228">
        <f t="shared" si="50"/>
        <v>0</v>
      </c>
      <c r="G262" s="228">
        <f t="shared" si="49"/>
        <v>13</v>
      </c>
      <c r="H262" s="228">
        <f t="shared" si="50"/>
        <v>3</v>
      </c>
      <c r="I262" s="228">
        <f t="shared" si="50"/>
        <v>3</v>
      </c>
      <c r="J262" s="228">
        <f t="shared" si="50"/>
        <v>3</v>
      </c>
      <c r="K262" s="228">
        <f t="shared" si="50"/>
        <v>4</v>
      </c>
    </row>
    <row r="263" spans="1:12" ht="35.25" customHeight="1" x14ac:dyDescent="0.25">
      <c r="A263" s="255" t="s">
        <v>543</v>
      </c>
      <c r="B263" s="230" t="s">
        <v>29</v>
      </c>
      <c r="C263" s="223">
        <v>1021</v>
      </c>
      <c r="D263" s="231">
        <f>D264</f>
        <v>0</v>
      </c>
      <c r="E263" s="231">
        <f t="shared" ref="E263:K263" si="51">E264</f>
        <v>9.6</v>
      </c>
      <c r="F263" s="231">
        <f t="shared" si="51"/>
        <v>0</v>
      </c>
      <c r="G263" s="231">
        <f t="shared" si="49"/>
        <v>13</v>
      </c>
      <c r="H263" s="231">
        <f t="shared" si="51"/>
        <v>3</v>
      </c>
      <c r="I263" s="231">
        <f t="shared" si="51"/>
        <v>3</v>
      </c>
      <c r="J263" s="231">
        <f t="shared" si="51"/>
        <v>3</v>
      </c>
      <c r="K263" s="231">
        <f t="shared" si="51"/>
        <v>4</v>
      </c>
    </row>
    <row r="264" spans="1:12" ht="39" customHeight="1" x14ac:dyDescent="0.25">
      <c r="A264" s="256"/>
      <c r="B264" s="237" t="s">
        <v>307</v>
      </c>
      <c r="C264" s="234"/>
      <c r="D264" s="235"/>
      <c r="E264" s="235">
        <v>9.6</v>
      </c>
      <c r="F264" s="235"/>
      <c r="G264" s="235">
        <f t="shared" si="49"/>
        <v>13</v>
      </c>
      <c r="H264" s="235">
        <v>3</v>
      </c>
      <c r="I264" s="235">
        <v>3</v>
      </c>
      <c r="J264" s="235">
        <v>3</v>
      </c>
      <c r="K264" s="235">
        <v>4</v>
      </c>
    </row>
    <row r="265" spans="1:12" ht="41.25" customHeight="1" x14ac:dyDescent="0.25">
      <c r="A265" s="255" t="s">
        <v>567</v>
      </c>
      <c r="B265" s="249" t="s">
        <v>379</v>
      </c>
      <c r="C265" s="223">
        <v>1035</v>
      </c>
      <c r="D265" s="231">
        <v>9.5</v>
      </c>
      <c r="E265" s="235"/>
      <c r="F265" s="235"/>
      <c r="G265" s="235"/>
      <c r="H265" s="235"/>
      <c r="I265" s="235"/>
      <c r="J265" s="235"/>
      <c r="K265" s="235"/>
    </row>
    <row r="266" spans="1:12" ht="41.25" customHeight="1" x14ac:dyDescent="0.25">
      <c r="A266" s="256"/>
      <c r="B266" s="237" t="s">
        <v>307</v>
      </c>
      <c r="C266" s="234"/>
      <c r="D266" s="235">
        <v>9.5</v>
      </c>
      <c r="E266" s="235"/>
      <c r="F266" s="235"/>
      <c r="G266" s="235"/>
      <c r="H266" s="235"/>
      <c r="I266" s="235"/>
      <c r="J266" s="235"/>
      <c r="K266" s="235"/>
    </row>
    <row r="267" spans="1:12" ht="22.5" customHeight="1" x14ac:dyDescent="0.25">
      <c r="A267" s="290" t="s">
        <v>544</v>
      </c>
      <c r="B267" s="170" t="s">
        <v>21</v>
      </c>
      <c r="C267" s="224"/>
      <c r="D267" s="210">
        <f>D269+D282+D285</f>
        <v>5605.0999999999995</v>
      </c>
      <c r="E267" s="210">
        <f>E269+E282+E285</f>
        <v>0</v>
      </c>
      <c r="F267" s="210">
        <f>F269+F280+F282+F285</f>
        <v>4760.2999999999993</v>
      </c>
      <c r="G267" s="210">
        <f t="shared" si="49"/>
        <v>0</v>
      </c>
      <c r="H267" s="210">
        <f>H269+H282+H285</f>
        <v>0</v>
      </c>
      <c r="I267" s="210">
        <f>I269+I282+I285</f>
        <v>0</v>
      </c>
      <c r="J267" s="210">
        <f>J269+J282+J285</f>
        <v>0</v>
      </c>
      <c r="K267" s="210">
        <f>K269+K282+K285</f>
        <v>0</v>
      </c>
    </row>
    <row r="268" spans="1:12" ht="19.5" customHeight="1" x14ac:dyDescent="0.25">
      <c r="A268" s="255"/>
      <c r="B268" s="291" t="s">
        <v>52</v>
      </c>
      <c r="C268" s="233"/>
      <c r="D268" s="235"/>
      <c r="E268" s="235"/>
      <c r="F268" s="235"/>
      <c r="G268" s="231">
        <f t="shared" si="49"/>
        <v>0</v>
      </c>
      <c r="H268" s="235"/>
      <c r="I268" s="235"/>
      <c r="J268" s="235"/>
      <c r="K268" s="235"/>
    </row>
    <row r="269" spans="1:12" s="48" customFormat="1" ht="63.75" customHeight="1" x14ac:dyDescent="0.25">
      <c r="A269" s="276" t="s">
        <v>545</v>
      </c>
      <c r="B269" s="193" t="s">
        <v>28</v>
      </c>
      <c r="C269" s="227">
        <v>1010</v>
      </c>
      <c r="D269" s="228">
        <f>D270</f>
        <v>0</v>
      </c>
      <c r="E269" s="228">
        <f t="shared" ref="E269:F269" si="52">E270</f>
        <v>0</v>
      </c>
      <c r="F269" s="228">
        <f t="shared" si="52"/>
        <v>4447.5</v>
      </c>
      <c r="G269" s="228"/>
      <c r="H269" s="228"/>
      <c r="I269" s="228"/>
      <c r="J269" s="228"/>
      <c r="K269" s="228"/>
    </row>
    <row r="270" spans="1:12" ht="37.5" customHeight="1" x14ac:dyDescent="0.25">
      <c r="A270" s="255" t="s">
        <v>546</v>
      </c>
      <c r="B270" s="230" t="s">
        <v>29</v>
      </c>
      <c r="C270" s="223">
        <v>1011</v>
      </c>
      <c r="D270" s="231">
        <f>SUM(D271:D279)</f>
        <v>0</v>
      </c>
      <c r="E270" s="231">
        <f t="shared" ref="E270:K270" si="53">SUM(E271:E279)</f>
        <v>0</v>
      </c>
      <c r="F270" s="231">
        <f t="shared" si="53"/>
        <v>4447.5</v>
      </c>
      <c r="G270" s="231">
        <f t="shared" si="49"/>
        <v>0</v>
      </c>
      <c r="H270" s="231">
        <f t="shared" si="53"/>
        <v>0</v>
      </c>
      <c r="I270" s="231">
        <f t="shared" si="53"/>
        <v>0</v>
      </c>
      <c r="J270" s="231">
        <f t="shared" si="53"/>
        <v>0</v>
      </c>
      <c r="K270" s="231">
        <f t="shared" si="53"/>
        <v>0</v>
      </c>
    </row>
    <row r="271" spans="1:12" ht="35.25" customHeight="1" x14ac:dyDescent="0.25">
      <c r="A271" s="255"/>
      <c r="B271" s="237" t="s">
        <v>394</v>
      </c>
      <c r="C271" s="223"/>
      <c r="D271" s="235"/>
      <c r="E271" s="235"/>
      <c r="F271" s="235">
        <v>688.2</v>
      </c>
      <c r="G271" s="231">
        <f t="shared" si="49"/>
        <v>0</v>
      </c>
      <c r="H271" s="235"/>
      <c r="I271" s="235"/>
      <c r="J271" s="235"/>
      <c r="K271" s="235"/>
    </row>
    <row r="272" spans="1:12" ht="18" customHeight="1" x14ac:dyDescent="0.25">
      <c r="A272" s="255"/>
      <c r="B272" s="237" t="s">
        <v>395</v>
      </c>
      <c r="C272" s="221"/>
      <c r="D272" s="235"/>
      <c r="E272" s="235"/>
      <c r="F272" s="292">
        <v>308.5</v>
      </c>
      <c r="G272" s="231">
        <f t="shared" si="49"/>
        <v>0</v>
      </c>
      <c r="H272" s="235"/>
      <c r="I272" s="235"/>
      <c r="J272" s="235"/>
      <c r="K272" s="235"/>
    </row>
    <row r="273" spans="1:11" ht="18" customHeight="1" x14ac:dyDescent="0.25">
      <c r="A273" s="255"/>
      <c r="B273" s="237" t="s">
        <v>396</v>
      </c>
      <c r="C273" s="221"/>
      <c r="D273" s="235"/>
      <c r="E273" s="235"/>
      <c r="F273" s="292">
        <v>207.4</v>
      </c>
      <c r="G273" s="231">
        <f t="shared" si="49"/>
        <v>0</v>
      </c>
      <c r="H273" s="235"/>
      <c r="I273" s="235"/>
      <c r="J273" s="235"/>
      <c r="K273" s="235"/>
    </row>
    <row r="274" spans="1:11" ht="18" customHeight="1" x14ac:dyDescent="0.25">
      <c r="A274" s="255"/>
      <c r="B274" s="237" t="s">
        <v>305</v>
      </c>
      <c r="C274" s="221"/>
      <c r="D274" s="235"/>
      <c r="E274" s="235"/>
      <c r="F274" s="292">
        <v>97.2</v>
      </c>
      <c r="G274" s="231">
        <f t="shared" si="49"/>
        <v>0</v>
      </c>
      <c r="H274" s="235"/>
      <c r="I274" s="235"/>
      <c r="J274" s="235"/>
      <c r="K274" s="235"/>
    </row>
    <row r="275" spans="1:11" ht="18" customHeight="1" x14ac:dyDescent="0.25">
      <c r="A275" s="255"/>
      <c r="B275" s="237" t="s">
        <v>306</v>
      </c>
      <c r="C275" s="221"/>
      <c r="D275" s="235"/>
      <c r="E275" s="235"/>
      <c r="F275" s="292">
        <v>45.2</v>
      </c>
      <c r="G275" s="231">
        <f t="shared" si="49"/>
        <v>0</v>
      </c>
      <c r="H275" s="235"/>
      <c r="I275" s="235"/>
      <c r="J275" s="235"/>
      <c r="K275" s="235"/>
    </row>
    <row r="276" spans="1:11" ht="18" customHeight="1" x14ac:dyDescent="0.25">
      <c r="A276" s="255"/>
      <c r="B276" s="237" t="s">
        <v>397</v>
      </c>
      <c r="C276" s="221"/>
      <c r="D276" s="235"/>
      <c r="E276" s="235"/>
      <c r="F276" s="292">
        <v>7.4</v>
      </c>
      <c r="G276" s="231">
        <f t="shared" si="49"/>
        <v>0</v>
      </c>
      <c r="H276" s="235"/>
      <c r="I276" s="235"/>
      <c r="J276" s="235"/>
      <c r="K276" s="235"/>
    </row>
    <row r="277" spans="1:11" ht="18" customHeight="1" x14ac:dyDescent="0.25">
      <c r="A277" s="255"/>
      <c r="B277" s="237" t="s">
        <v>309</v>
      </c>
      <c r="C277" s="221"/>
      <c r="D277" s="235"/>
      <c r="E277" s="235"/>
      <c r="F277" s="292">
        <v>80.8</v>
      </c>
      <c r="G277" s="231">
        <f t="shared" si="49"/>
        <v>0</v>
      </c>
      <c r="H277" s="235"/>
      <c r="I277" s="235"/>
      <c r="J277" s="235"/>
      <c r="K277" s="235"/>
    </row>
    <row r="278" spans="1:11" ht="38.25" customHeight="1" x14ac:dyDescent="0.25">
      <c r="A278" s="255"/>
      <c r="B278" s="237" t="s">
        <v>310</v>
      </c>
      <c r="C278" s="221"/>
      <c r="D278" s="235"/>
      <c r="E278" s="235"/>
      <c r="F278" s="292">
        <v>2929.6</v>
      </c>
      <c r="G278" s="231">
        <f t="shared" si="49"/>
        <v>0</v>
      </c>
      <c r="H278" s="235"/>
      <c r="I278" s="235"/>
      <c r="J278" s="235"/>
      <c r="K278" s="235"/>
    </row>
    <row r="279" spans="1:11" ht="18" customHeight="1" x14ac:dyDescent="0.25">
      <c r="A279" s="255"/>
      <c r="B279" s="237" t="s">
        <v>311</v>
      </c>
      <c r="C279" s="221"/>
      <c r="D279" s="235"/>
      <c r="E279" s="235"/>
      <c r="F279" s="292">
        <v>83.2</v>
      </c>
      <c r="G279" s="231">
        <f t="shared" si="49"/>
        <v>0</v>
      </c>
      <c r="H279" s="235"/>
      <c r="I279" s="235"/>
      <c r="J279" s="235"/>
      <c r="K279" s="235"/>
    </row>
    <row r="280" spans="1:11" ht="18" customHeight="1" x14ac:dyDescent="0.25">
      <c r="A280" s="255" t="s">
        <v>572</v>
      </c>
      <c r="B280" s="230" t="s">
        <v>571</v>
      </c>
      <c r="C280" s="163">
        <v>1015</v>
      </c>
      <c r="D280" s="231"/>
      <c r="E280" s="231"/>
      <c r="F280" s="268">
        <v>62.9</v>
      </c>
      <c r="G280" s="231"/>
      <c r="H280" s="235"/>
      <c r="I280" s="235"/>
      <c r="J280" s="235"/>
      <c r="K280" s="235"/>
    </row>
    <row r="281" spans="1:11" ht="39" customHeight="1" x14ac:dyDescent="0.25">
      <c r="A281" s="255"/>
      <c r="B281" s="237" t="s">
        <v>357</v>
      </c>
      <c r="C281" s="221"/>
      <c r="D281" s="235"/>
      <c r="E281" s="235"/>
      <c r="F281" s="292">
        <v>62.9</v>
      </c>
      <c r="G281" s="231"/>
      <c r="H281" s="235"/>
      <c r="I281" s="235"/>
      <c r="J281" s="235"/>
      <c r="K281" s="235"/>
    </row>
    <row r="282" spans="1:11" ht="42" customHeight="1" x14ac:dyDescent="0.25">
      <c r="A282" s="276" t="s">
        <v>547</v>
      </c>
      <c r="B282" s="258" t="s">
        <v>35</v>
      </c>
      <c r="C282" s="194">
        <v>1020</v>
      </c>
      <c r="D282" s="228">
        <f>D283</f>
        <v>0</v>
      </c>
      <c r="E282" s="228">
        <f>E283</f>
        <v>0</v>
      </c>
      <c r="F282" s="228">
        <f>F283</f>
        <v>100.7</v>
      </c>
      <c r="G282" s="228">
        <f t="shared" si="49"/>
        <v>0</v>
      </c>
      <c r="H282" s="228">
        <f>H283</f>
        <v>0</v>
      </c>
      <c r="I282" s="228">
        <f t="shared" ref="I282:K282" si="54">I283</f>
        <v>0</v>
      </c>
      <c r="J282" s="228">
        <f t="shared" si="54"/>
        <v>0</v>
      </c>
      <c r="K282" s="228">
        <f t="shared" si="54"/>
        <v>0</v>
      </c>
    </row>
    <row r="283" spans="1:11" ht="37.5" x14ac:dyDescent="0.25">
      <c r="A283" s="255" t="s">
        <v>573</v>
      </c>
      <c r="B283" s="246" t="s">
        <v>347</v>
      </c>
      <c r="C283" s="223">
        <v>1025</v>
      </c>
      <c r="D283" s="231">
        <f>D284</f>
        <v>0</v>
      </c>
      <c r="E283" s="231">
        <f t="shared" ref="E283:F283" si="55">E284</f>
        <v>0</v>
      </c>
      <c r="F283" s="231">
        <f t="shared" si="55"/>
        <v>100.7</v>
      </c>
      <c r="G283" s="231">
        <f t="shared" ref="G283:G285" si="56">SUM(H283:K283)</f>
        <v>0</v>
      </c>
      <c r="H283" s="231">
        <f t="shared" ref="H283:K283" si="57">H284</f>
        <v>0</v>
      </c>
      <c r="I283" s="231">
        <f t="shared" si="57"/>
        <v>0</v>
      </c>
      <c r="J283" s="231">
        <f t="shared" si="57"/>
        <v>0</v>
      </c>
      <c r="K283" s="231">
        <f t="shared" si="57"/>
        <v>0</v>
      </c>
    </row>
    <row r="284" spans="1:11" ht="37.5" x14ac:dyDescent="0.25">
      <c r="A284" s="256"/>
      <c r="B284" s="237" t="s">
        <v>399</v>
      </c>
      <c r="C284" s="221"/>
      <c r="D284" s="235"/>
      <c r="E284" s="235"/>
      <c r="F284" s="292">
        <v>100.7</v>
      </c>
      <c r="G284" s="231">
        <f t="shared" si="56"/>
        <v>0</v>
      </c>
      <c r="H284" s="235"/>
      <c r="I284" s="235"/>
      <c r="J284" s="235"/>
      <c r="K284" s="235"/>
    </row>
    <row r="285" spans="1:11" s="48" customFormat="1" ht="43.5" customHeight="1" x14ac:dyDescent="0.25">
      <c r="A285" s="276" t="s">
        <v>574</v>
      </c>
      <c r="B285" s="249" t="s">
        <v>38</v>
      </c>
      <c r="C285" s="194">
        <v>1030</v>
      </c>
      <c r="D285" s="228">
        <f>D286</f>
        <v>5605.0999999999995</v>
      </c>
      <c r="E285" s="228">
        <f t="shared" ref="E285:K285" si="58">E287</f>
        <v>0</v>
      </c>
      <c r="F285" s="228">
        <f t="shared" si="58"/>
        <v>149.19999999999999</v>
      </c>
      <c r="G285" s="228">
        <f t="shared" si="56"/>
        <v>0</v>
      </c>
      <c r="H285" s="228">
        <f t="shared" si="58"/>
        <v>0</v>
      </c>
      <c r="I285" s="228">
        <f t="shared" si="58"/>
        <v>0</v>
      </c>
      <c r="J285" s="228">
        <f t="shared" si="58"/>
        <v>0</v>
      </c>
      <c r="K285" s="228">
        <f t="shared" si="58"/>
        <v>0</v>
      </c>
    </row>
    <row r="286" spans="1:11" ht="40.5" customHeight="1" x14ac:dyDescent="0.25">
      <c r="A286" s="255" t="s">
        <v>575</v>
      </c>
      <c r="B286" s="270" t="s">
        <v>379</v>
      </c>
      <c r="C286" s="223">
        <v>1035</v>
      </c>
      <c r="D286" s="231">
        <f>D287+D288+D289+D290</f>
        <v>5605.0999999999995</v>
      </c>
      <c r="E286" s="231">
        <f t="shared" ref="E286:K286" si="59">E287</f>
        <v>0</v>
      </c>
      <c r="F286" s="231">
        <f t="shared" si="59"/>
        <v>149.19999999999999</v>
      </c>
      <c r="G286" s="231">
        <f t="shared" si="59"/>
        <v>0</v>
      </c>
      <c r="H286" s="231">
        <f t="shared" si="59"/>
        <v>0</v>
      </c>
      <c r="I286" s="231">
        <f t="shared" si="59"/>
        <v>0</v>
      </c>
      <c r="J286" s="231">
        <f t="shared" si="59"/>
        <v>0</v>
      </c>
      <c r="K286" s="231">
        <f t="shared" si="59"/>
        <v>0</v>
      </c>
    </row>
    <row r="287" spans="1:11" ht="36" customHeight="1" x14ac:dyDescent="0.25">
      <c r="A287" s="255"/>
      <c r="B287" s="237" t="s">
        <v>357</v>
      </c>
      <c r="C287" s="221"/>
      <c r="D287" s="235">
        <v>123.6</v>
      </c>
      <c r="E287" s="235"/>
      <c r="F287" s="292">
        <v>149.19999999999999</v>
      </c>
      <c r="G287" s="231">
        <f t="shared" si="49"/>
        <v>0</v>
      </c>
      <c r="H287" s="235"/>
      <c r="I287" s="235"/>
      <c r="J287" s="235"/>
      <c r="K287" s="235"/>
    </row>
    <row r="288" spans="1:11" ht="36" customHeight="1" x14ac:dyDescent="0.25">
      <c r="A288" s="255"/>
      <c r="B288" s="237" t="s">
        <v>394</v>
      </c>
      <c r="C288" s="223"/>
      <c r="D288" s="235">
        <v>970.5</v>
      </c>
      <c r="E288" s="235"/>
      <c r="F288" s="292"/>
      <c r="G288" s="231"/>
      <c r="H288" s="235"/>
      <c r="I288" s="235"/>
      <c r="J288" s="235"/>
      <c r="K288" s="235"/>
    </row>
    <row r="289" spans="1:11" ht="36" customHeight="1" x14ac:dyDescent="0.25">
      <c r="A289" s="255"/>
      <c r="B289" s="237" t="s">
        <v>310</v>
      </c>
      <c r="C289" s="221"/>
      <c r="D289" s="235">
        <v>4463.2</v>
      </c>
      <c r="E289" s="235"/>
      <c r="F289" s="292"/>
      <c r="G289" s="231"/>
      <c r="H289" s="235"/>
      <c r="I289" s="235"/>
      <c r="J289" s="235"/>
      <c r="K289" s="235"/>
    </row>
    <row r="290" spans="1:11" ht="19.5" customHeight="1" x14ac:dyDescent="0.25">
      <c r="A290" s="255"/>
      <c r="B290" s="237" t="s">
        <v>311</v>
      </c>
      <c r="C290" s="221"/>
      <c r="D290" s="235">
        <v>47.8</v>
      </c>
      <c r="E290" s="235"/>
      <c r="F290" s="292"/>
      <c r="G290" s="231"/>
      <c r="H290" s="235"/>
      <c r="I290" s="235"/>
      <c r="J290" s="235"/>
      <c r="K290" s="235"/>
    </row>
    <row r="291" spans="1:11" ht="84.75" customHeight="1" x14ac:dyDescent="0.3">
      <c r="A291" s="290" t="s">
        <v>80</v>
      </c>
      <c r="B291" s="293" t="s">
        <v>207</v>
      </c>
      <c r="C291" s="173"/>
      <c r="D291" s="210">
        <f>D292</f>
        <v>0</v>
      </c>
      <c r="E291" s="210">
        <f t="shared" ref="E291:K291" si="60">E292</f>
        <v>0</v>
      </c>
      <c r="F291" s="210">
        <f t="shared" si="60"/>
        <v>19.399999999999999</v>
      </c>
      <c r="G291" s="210">
        <f t="shared" si="49"/>
        <v>20</v>
      </c>
      <c r="H291" s="210">
        <f t="shared" si="60"/>
        <v>5</v>
      </c>
      <c r="I291" s="210">
        <f t="shared" si="60"/>
        <v>5</v>
      </c>
      <c r="J291" s="210">
        <f t="shared" si="60"/>
        <v>5</v>
      </c>
      <c r="K291" s="210">
        <f t="shared" si="60"/>
        <v>5</v>
      </c>
    </row>
    <row r="292" spans="1:11" ht="62.25" customHeight="1" x14ac:dyDescent="0.25">
      <c r="A292" s="276" t="s">
        <v>82</v>
      </c>
      <c r="B292" s="193" t="s">
        <v>28</v>
      </c>
      <c r="C292" s="194">
        <v>1010</v>
      </c>
      <c r="D292" s="228">
        <f>D293</f>
        <v>0</v>
      </c>
      <c r="E292" s="228">
        <f t="shared" ref="E292:H292" si="61">E293</f>
        <v>0</v>
      </c>
      <c r="F292" s="228">
        <f t="shared" si="61"/>
        <v>19.399999999999999</v>
      </c>
      <c r="G292" s="228">
        <f t="shared" si="49"/>
        <v>20</v>
      </c>
      <c r="H292" s="228">
        <f t="shared" si="61"/>
        <v>5</v>
      </c>
      <c r="I292" s="228">
        <f t="shared" ref="I292:K293" si="62">I293</f>
        <v>5</v>
      </c>
      <c r="J292" s="228">
        <f t="shared" si="62"/>
        <v>5</v>
      </c>
      <c r="K292" s="228">
        <f t="shared" si="62"/>
        <v>5</v>
      </c>
    </row>
    <row r="293" spans="1:11" ht="38.25" customHeight="1" x14ac:dyDescent="0.25">
      <c r="A293" s="255" t="s">
        <v>391</v>
      </c>
      <c r="B293" s="230" t="s">
        <v>29</v>
      </c>
      <c r="C293" s="223">
        <v>1011</v>
      </c>
      <c r="D293" s="231">
        <f>D294</f>
        <v>0</v>
      </c>
      <c r="E293" s="231">
        <f t="shared" ref="E293:H293" si="63">E294</f>
        <v>0</v>
      </c>
      <c r="F293" s="231">
        <f t="shared" si="63"/>
        <v>19.399999999999999</v>
      </c>
      <c r="G293" s="231">
        <f t="shared" si="49"/>
        <v>20</v>
      </c>
      <c r="H293" s="231">
        <f t="shared" si="63"/>
        <v>5</v>
      </c>
      <c r="I293" s="231">
        <f t="shared" si="62"/>
        <v>5</v>
      </c>
      <c r="J293" s="231">
        <f t="shared" si="62"/>
        <v>5</v>
      </c>
      <c r="K293" s="231">
        <f t="shared" si="62"/>
        <v>5</v>
      </c>
    </row>
    <row r="294" spans="1:11" ht="37.5" x14ac:dyDescent="0.3">
      <c r="A294" s="256"/>
      <c r="B294" s="294" t="s">
        <v>394</v>
      </c>
      <c r="C294" s="233"/>
      <c r="D294" s="235"/>
      <c r="E294" s="235"/>
      <c r="F294" s="235">
        <v>19.399999999999999</v>
      </c>
      <c r="G294" s="235">
        <f>SUM(H294:K294)</f>
        <v>20</v>
      </c>
      <c r="H294" s="235">
        <v>5</v>
      </c>
      <c r="I294" s="235">
        <v>5</v>
      </c>
      <c r="J294" s="235">
        <v>5</v>
      </c>
      <c r="K294" s="235">
        <v>5</v>
      </c>
    </row>
    <row r="295" spans="1:11" ht="60.75" x14ac:dyDescent="0.25">
      <c r="A295" s="290" t="s">
        <v>392</v>
      </c>
      <c r="B295" s="170" t="s">
        <v>182</v>
      </c>
      <c r="C295" s="224"/>
      <c r="D295" s="210">
        <f>D296+D300</f>
        <v>0</v>
      </c>
      <c r="E295" s="210">
        <f t="shared" ref="E295:K295" si="64">E296+E300</f>
        <v>0</v>
      </c>
      <c r="F295" s="210">
        <f t="shared" si="64"/>
        <v>265.60000000000002</v>
      </c>
      <c r="G295" s="210">
        <f>SUM(H295:K295)</f>
        <v>300</v>
      </c>
      <c r="H295" s="210">
        <f t="shared" si="64"/>
        <v>74.400000000000006</v>
      </c>
      <c r="I295" s="210">
        <f t="shared" si="64"/>
        <v>74.7</v>
      </c>
      <c r="J295" s="210">
        <f t="shared" si="64"/>
        <v>75.400000000000006</v>
      </c>
      <c r="K295" s="210">
        <f t="shared" si="64"/>
        <v>75.5</v>
      </c>
    </row>
    <row r="296" spans="1:11" ht="65.25" customHeight="1" x14ac:dyDescent="0.25">
      <c r="A296" s="276" t="s">
        <v>292</v>
      </c>
      <c r="B296" s="193" t="s">
        <v>28</v>
      </c>
      <c r="C296" s="227">
        <v>1010</v>
      </c>
      <c r="D296" s="228">
        <f>D297</f>
        <v>0</v>
      </c>
      <c r="E296" s="228">
        <f t="shared" ref="E296:K296" si="65">E297</f>
        <v>0</v>
      </c>
      <c r="F296" s="228">
        <f t="shared" si="65"/>
        <v>170.8</v>
      </c>
      <c r="G296" s="228">
        <f t="shared" si="49"/>
        <v>294.3</v>
      </c>
      <c r="H296" s="228">
        <f t="shared" si="65"/>
        <v>73</v>
      </c>
      <c r="I296" s="228">
        <f t="shared" si="65"/>
        <v>73.3</v>
      </c>
      <c r="J296" s="228">
        <f t="shared" si="65"/>
        <v>74</v>
      </c>
      <c r="K296" s="228">
        <f t="shared" si="65"/>
        <v>74</v>
      </c>
    </row>
    <row r="297" spans="1:11" ht="35.25" customHeight="1" x14ac:dyDescent="0.25">
      <c r="A297" s="255" t="s">
        <v>393</v>
      </c>
      <c r="B297" s="230" t="s">
        <v>29</v>
      </c>
      <c r="C297" s="223">
        <v>1011</v>
      </c>
      <c r="D297" s="231">
        <f>SUM(D298:D299)</f>
        <v>0</v>
      </c>
      <c r="E297" s="231">
        <f t="shared" ref="E297:K297" si="66">SUM(E298:E299)</f>
        <v>0</v>
      </c>
      <c r="F297" s="231">
        <f t="shared" si="66"/>
        <v>170.8</v>
      </c>
      <c r="G297" s="231">
        <f t="shared" si="49"/>
        <v>294.3</v>
      </c>
      <c r="H297" s="231">
        <f t="shared" si="66"/>
        <v>73</v>
      </c>
      <c r="I297" s="231">
        <f t="shared" si="66"/>
        <v>73.3</v>
      </c>
      <c r="J297" s="231">
        <f t="shared" si="66"/>
        <v>74</v>
      </c>
      <c r="K297" s="231">
        <f t="shared" si="66"/>
        <v>74</v>
      </c>
    </row>
    <row r="298" spans="1:11" ht="75.75" customHeight="1" x14ac:dyDescent="0.25">
      <c r="A298" s="256"/>
      <c r="B298" s="237" t="s">
        <v>368</v>
      </c>
      <c r="C298" s="223"/>
      <c r="D298" s="235"/>
      <c r="E298" s="235"/>
      <c r="F298" s="235">
        <v>167</v>
      </c>
      <c r="G298" s="235">
        <f t="shared" si="49"/>
        <v>294.3</v>
      </c>
      <c r="H298" s="235">
        <v>73</v>
      </c>
      <c r="I298" s="235">
        <v>73.3</v>
      </c>
      <c r="J298" s="235">
        <v>74</v>
      </c>
      <c r="K298" s="235">
        <v>74</v>
      </c>
    </row>
    <row r="299" spans="1:11" ht="37.5" x14ac:dyDescent="0.25">
      <c r="A299" s="256"/>
      <c r="B299" s="237" t="s">
        <v>310</v>
      </c>
      <c r="C299" s="221"/>
      <c r="D299" s="235"/>
      <c r="E299" s="235"/>
      <c r="F299" s="235">
        <v>3.8</v>
      </c>
      <c r="G299" s="235">
        <f t="shared" si="49"/>
        <v>0</v>
      </c>
      <c r="H299" s="235"/>
      <c r="I299" s="235"/>
      <c r="J299" s="235"/>
      <c r="K299" s="235"/>
    </row>
    <row r="300" spans="1:11" ht="41.25" customHeight="1" x14ac:dyDescent="0.25">
      <c r="A300" s="276" t="s">
        <v>398</v>
      </c>
      <c r="B300" s="193" t="s">
        <v>35</v>
      </c>
      <c r="C300" s="194">
        <v>1020</v>
      </c>
      <c r="D300" s="228">
        <f>D301</f>
        <v>0</v>
      </c>
      <c r="E300" s="228">
        <f t="shared" ref="E300:K300" si="67">E301</f>
        <v>0</v>
      </c>
      <c r="F300" s="228">
        <f t="shared" si="67"/>
        <v>94.8</v>
      </c>
      <c r="G300" s="228">
        <f t="shared" si="49"/>
        <v>5.6999999999999993</v>
      </c>
      <c r="H300" s="228">
        <f t="shared" si="67"/>
        <v>1.4</v>
      </c>
      <c r="I300" s="228">
        <f t="shared" si="67"/>
        <v>1.4</v>
      </c>
      <c r="J300" s="228">
        <f t="shared" si="67"/>
        <v>1.4</v>
      </c>
      <c r="K300" s="228">
        <f t="shared" si="67"/>
        <v>1.5</v>
      </c>
    </row>
    <row r="301" spans="1:11" ht="37.5" x14ac:dyDescent="0.25">
      <c r="A301" s="255" t="s">
        <v>564</v>
      </c>
      <c r="B301" s="246" t="s">
        <v>347</v>
      </c>
      <c r="C301" s="223">
        <v>1025</v>
      </c>
      <c r="D301" s="231">
        <f>SUM(D302:D304)</f>
        <v>0</v>
      </c>
      <c r="E301" s="231">
        <f t="shared" ref="E301:K301" si="68">SUM(E302:E304)</f>
        <v>0</v>
      </c>
      <c r="F301" s="231">
        <f t="shared" si="68"/>
        <v>94.8</v>
      </c>
      <c r="G301" s="231">
        <f t="shared" si="49"/>
        <v>5.6999999999999993</v>
      </c>
      <c r="H301" s="231">
        <f t="shared" si="68"/>
        <v>1.4</v>
      </c>
      <c r="I301" s="231">
        <f t="shared" si="68"/>
        <v>1.4</v>
      </c>
      <c r="J301" s="231">
        <f t="shared" si="68"/>
        <v>1.4</v>
      </c>
      <c r="K301" s="231">
        <f t="shared" si="68"/>
        <v>1.5</v>
      </c>
    </row>
    <row r="302" spans="1:11" ht="57" customHeight="1" x14ac:dyDescent="0.25">
      <c r="A302" s="256"/>
      <c r="B302" s="237" t="s">
        <v>352</v>
      </c>
      <c r="C302" s="221"/>
      <c r="D302" s="235"/>
      <c r="E302" s="235"/>
      <c r="F302" s="235">
        <v>5</v>
      </c>
      <c r="G302" s="235">
        <f t="shared" si="49"/>
        <v>5.6999999999999993</v>
      </c>
      <c r="H302" s="235">
        <v>1.4</v>
      </c>
      <c r="I302" s="235">
        <v>1.4</v>
      </c>
      <c r="J302" s="235">
        <v>1.4</v>
      </c>
      <c r="K302" s="235">
        <v>1.5</v>
      </c>
    </row>
    <row r="303" spans="1:11" ht="18" customHeight="1" x14ac:dyDescent="0.25">
      <c r="A303" s="256"/>
      <c r="B303" s="237" t="s">
        <v>37</v>
      </c>
      <c r="C303" s="221"/>
      <c r="D303" s="235"/>
      <c r="E303" s="235"/>
      <c r="F303" s="235">
        <v>24</v>
      </c>
      <c r="G303" s="235">
        <f t="shared" si="49"/>
        <v>0</v>
      </c>
      <c r="H303" s="235"/>
      <c r="I303" s="235"/>
      <c r="J303" s="235"/>
      <c r="K303" s="235"/>
    </row>
    <row r="304" spans="1:11" ht="18" customHeight="1" x14ac:dyDescent="0.25">
      <c r="A304" s="256"/>
      <c r="B304" s="237" t="s">
        <v>353</v>
      </c>
      <c r="C304" s="221"/>
      <c r="D304" s="235"/>
      <c r="E304" s="235"/>
      <c r="F304" s="235">
        <v>65.8</v>
      </c>
      <c r="G304" s="235">
        <f t="shared" si="49"/>
        <v>0</v>
      </c>
      <c r="H304" s="235"/>
      <c r="I304" s="235"/>
      <c r="J304" s="235"/>
      <c r="K304" s="235"/>
    </row>
    <row r="305" spans="1:11" ht="40.5" x14ac:dyDescent="0.3">
      <c r="A305" s="290" t="s">
        <v>400</v>
      </c>
      <c r="B305" s="293" t="s">
        <v>81</v>
      </c>
      <c r="C305" s="173"/>
      <c r="D305" s="231">
        <f>D306</f>
        <v>309.5</v>
      </c>
      <c r="E305" s="231">
        <f t="shared" ref="E305:K305" si="69">E306</f>
        <v>0</v>
      </c>
      <c r="F305" s="231">
        <f t="shared" si="69"/>
        <v>0</v>
      </c>
      <c r="G305" s="235">
        <f t="shared" si="49"/>
        <v>0</v>
      </c>
      <c r="H305" s="231">
        <f t="shared" si="69"/>
        <v>0</v>
      </c>
      <c r="I305" s="231">
        <f t="shared" si="69"/>
        <v>0</v>
      </c>
      <c r="J305" s="231">
        <f t="shared" si="69"/>
        <v>0</v>
      </c>
      <c r="K305" s="231">
        <f t="shared" si="69"/>
        <v>0</v>
      </c>
    </row>
    <row r="306" spans="1:11" ht="36.75" customHeight="1" x14ac:dyDescent="0.25">
      <c r="A306" s="248" t="s">
        <v>401</v>
      </c>
      <c r="B306" s="295" t="s">
        <v>379</v>
      </c>
      <c r="C306" s="223">
        <v>1030</v>
      </c>
      <c r="D306" s="296">
        <f>D307</f>
        <v>309.5</v>
      </c>
      <c r="E306" s="296">
        <f t="shared" ref="E306:K306" si="70">E307</f>
        <v>0</v>
      </c>
      <c r="F306" s="296">
        <f t="shared" si="70"/>
        <v>0</v>
      </c>
      <c r="G306" s="296">
        <f t="shared" si="49"/>
        <v>0</v>
      </c>
      <c r="H306" s="296">
        <f t="shared" si="70"/>
        <v>0</v>
      </c>
      <c r="I306" s="296">
        <f t="shared" si="70"/>
        <v>0</v>
      </c>
      <c r="J306" s="296">
        <f t="shared" si="70"/>
        <v>0</v>
      </c>
      <c r="K306" s="296">
        <f t="shared" si="70"/>
        <v>0</v>
      </c>
    </row>
    <row r="307" spans="1:11" ht="37.5" x14ac:dyDescent="0.25">
      <c r="A307" s="255" t="s">
        <v>402</v>
      </c>
      <c r="B307" s="270" t="s">
        <v>379</v>
      </c>
      <c r="C307" s="223">
        <v>1035</v>
      </c>
      <c r="D307" s="231">
        <f>D308</f>
        <v>309.5</v>
      </c>
      <c r="E307" s="231">
        <f t="shared" ref="E307:K307" si="71">E308</f>
        <v>0</v>
      </c>
      <c r="F307" s="231">
        <f t="shared" si="71"/>
        <v>0</v>
      </c>
      <c r="G307" s="231">
        <f t="shared" si="49"/>
        <v>0</v>
      </c>
      <c r="H307" s="231">
        <f t="shared" si="71"/>
        <v>0</v>
      </c>
      <c r="I307" s="231">
        <f t="shared" si="71"/>
        <v>0</v>
      </c>
      <c r="J307" s="231">
        <f t="shared" si="71"/>
        <v>0</v>
      </c>
      <c r="K307" s="231">
        <f t="shared" si="71"/>
        <v>0</v>
      </c>
    </row>
    <row r="308" spans="1:11" ht="37.5" x14ac:dyDescent="0.3">
      <c r="A308" s="256"/>
      <c r="B308" s="294" t="s">
        <v>310</v>
      </c>
      <c r="C308" s="221"/>
      <c r="D308" s="235">
        <v>309.5</v>
      </c>
      <c r="E308" s="235"/>
      <c r="F308" s="235"/>
      <c r="G308" s="231">
        <f t="shared" si="49"/>
        <v>0</v>
      </c>
      <c r="H308" s="235"/>
      <c r="I308" s="235"/>
      <c r="J308" s="235"/>
      <c r="K308" s="235"/>
    </row>
    <row r="309" spans="1:11" ht="81" customHeight="1" x14ac:dyDescent="0.25">
      <c r="A309" s="290" t="s">
        <v>403</v>
      </c>
      <c r="B309" s="170" t="s">
        <v>405</v>
      </c>
      <c r="C309" s="209"/>
      <c r="D309" s="231">
        <f>D310+D312</f>
        <v>1341.9</v>
      </c>
      <c r="E309" s="231">
        <f t="shared" ref="E309:K309" si="72">E310+E312</f>
        <v>1222.7</v>
      </c>
      <c r="F309" s="231">
        <f t="shared" si="72"/>
        <v>3415.5</v>
      </c>
      <c r="G309" s="231">
        <f t="shared" si="49"/>
        <v>4000</v>
      </c>
      <c r="H309" s="231">
        <f t="shared" si="72"/>
        <v>800</v>
      </c>
      <c r="I309" s="231">
        <f t="shared" si="72"/>
        <v>1000</v>
      </c>
      <c r="J309" s="231">
        <f t="shared" si="72"/>
        <v>1100</v>
      </c>
      <c r="K309" s="231">
        <f t="shared" si="72"/>
        <v>1100</v>
      </c>
    </row>
    <row r="310" spans="1:11" ht="63" customHeight="1" x14ac:dyDescent="0.25">
      <c r="A310" s="276" t="s">
        <v>548</v>
      </c>
      <c r="B310" s="193" t="s">
        <v>28</v>
      </c>
      <c r="C310" s="194">
        <v>1010</v>
      </c>
      <c r="D310" s="296">
        <f>D311</f>
        <v>0</v>
      </c>
      <c r="E310" s="296">
        <f t="shared" ref="E310:K310" si="73">E311</f>
        <v>0</v>
      </c>
      <c r="F310" s="296">
        <f t="shared" si="73"/>
        <v>3415.5</v>
      </c>
      <c r="G310" s="296">
        <f t="shared" si="49"/>
        <v>4000</v>
      </c>
      <c r="H310" s="296">
        <f t="shared" si="73"/>
        <v>800</v>
      </c>
      <c r="I310" s="296">
        <f t="shared" si="73"/>
        <v>1000</v>
      </c>
      <c r="J310" s="296">
        <f t="shared" si="73"/>
        <v>1100</v>
      </c>
      <c r="K310" s="296">
        <f t="shared" si="73"/>
        <v>1100</v>
      </c>
    </row>
    <row r="311" spans="1:11" ht="17.25" customHeight="1" x14ac:dyDescent="0.25">
      <c r="A311" s="255" t="s">
        <v>404</v>
      </c>
      <c r="B311" s="230" t="s">
        <v>140</v>
      </c>
      <c r="C311" s="223">
        <v>1014</v>
      </c>
      <c r="D311" s="231"/>
      <c r="E311" s="231"/>
      <c r="F311" s="231">
        <v>3415.5</v>
      </c>
      <c r="G311" s="231">
        <f t="shared" si="49"/>
        <v>4000</v>
      </c>
      <c r="H311" s="231">
        <v>800</v>
      </c>
      <c r="I311" s="231">
        <v>1000</v>
      </c>
      <c r="J311" s="231">
        <v>1100</v>
      </c>
      <c r="K311" s="231">
        <v>1100</v>
      </c>
    </row>
    <row r="312" spans="1:11" ht="39.75" customHeight="1" x14ac:dyDescent="0.25">
      <c r="A312" s="248" t="s">
        <v>523</v>
      </c>
      <c r="B312" s="193" t="s">
        <v>35</v>
      </c>
      <c r="C312" s="194">
        <v>1020</v>
      </c>
      <c r="D312" s="297">
        <f t="shared" ref="D312:F312" si="74">D313</f>
        <v>1341.9</v>
      </c>
      <c r="E312" s="297">
        <f t="shared" si="74"/>
        <v>1222.7</v>
      </c>
      <c r="F312" s="296">
        <f t="shared" si="74"/>
        <v>0</v>
      </c>
      <c r="G312" s="296">
        <f t="shared" si="49"/>
        <v>0</v>
      </c>
      <c r="H312" s="297">
        <f>H313</f>
        <v>0</v>
      </c>
      <c r="I312" s="297">
        <f t="shared" ref="I312:K312" si="75">I313</f>
        <v>0</v>
      </c>
      <c r="J312" s="297">
        <f t="shared" si="75"/>
        <v>0</v>
      </c>
      <c r="K312" s="297">
        <f t="shared" si="75"/>
        <v>0</v>
      </c>
    </row>
    <row r="313" spans="1:11" ht="21" customHeight="1" x14ac:dyDescent="0.25">
      <c r="A313" s="229" t="s">
        <v>565</v>
      </c>
      <c r="B313" s="230" t="s">
        <v>140</v>
      </c>
      <c r="C313" s="223">
        <v>1024</v>
      </c>
      <c r="D313" s="298">
        <v>1341.9</v>
      </c>
      <c r="E313" s="298">
        <v>1222.7</v>
      </c>
      <c r="F313" s="231"/>
      <c r="G313" s="231">
        <f t="shared" si="49"/>
        <v>0</v>
      </c>
      <c r="H313" s="299"/>
      <c r="I313" s="299"/>
      <c r="J313" s="299"/>
      <c r="K313" s="299"/>
    </row>
    <row r="314" spans="1:11" s="98" customFormat="1" ht="97.5" customHeight="1" x14ac:dyDescent="0.3">
      <c r="A314" s="300"/>
      <c r="B314" s="442" t="s">
        <v>40</v>
      </c>
      <c r="C314" s="442"/>
      <c r="D314" s="437" t="s">
        <v>83</v>
      </c>
      <c r="E314" s="437"/>
      <c r="F314" s="301"/>
      <c r="G314" s="302"/>
      <c r="H314" s="438" t="s">
        <v>41</v>
      </c>
      <c r="I314" s="439"/>
      <c r="J314" s="439"/>
      <c r="K314" s="303"/>
    </row>
    <row r="315" spans="1:11" x14ac:dyDescent="0.25">
      <c r="B315" s="218" t="s">
        <v>42</v>
      </c>
      <c r="C315" s="304"/>
      <c r="D315" s="440" t="s">
        <v>43</v>
      </c>
      <c r="E315" s="440"/>
      <c r="H315" s="441" t="s">
        <v>44</v>
      </c>
      <c r="I315" s="441"/>
      <c r="J315" s="441"/>
    </row>
    <row r="316" spans="1:11" x14ac:dyDescent="0.25">
      <c r="B316" s="306"/>
      <c r="D316" s="307"/>
      <c r="E316" s="308"/>
      <c r="F316" s="301"/>
      <c r="G316" s="307"/>
      <c r="H316" s="307"/>
      <c r="I316" s="307"/>
    </row>
    <row r="317" spans="1:11" x14ac:dyDescent="0.25">
      <c r="B317" s="306"/>
      <c r="D317" s="307"/>
      <c r="E317" s="308"/>
      <c r="F317" s="301"/>
      <c r="G317" s="307"/>
      <c r="H317" s="307"/>
      <c r="I317" s="307"/>
    </row>
    <row r="318" spans="1:11" x14ac:dyDescent="0.25">
      <c r="B318" s="306"/>
      <c r="D318" s="307"/>
      <c r="E318" s="308"/>
      <c r="F318" s="301"/>
      <c r="G318" s="307"/>
      <c r="H318" s="307"/>
      <c r="I318" s="307"/>
    </row>
    <row r="319" spans="1:11" s="48" customFormat="1" x14ac:dyDescent="0.25">
      <c r="A319" s="216"/>
      <c r="B319" s="306"/>
      <c r="C319" s="218"/>
      <c r="D319" s="307"/>
      <c r="E319" s="308"/>
      <c r="F319" s="301"/>
      <c r="G319" s="307"/>
      <c r="H319" s="307"/>
      <c r="I319" s="307"/>
      <c r="J319" s="218"/>
      <c r="K319" s="218"/>
    </row>
    <row r="320" spans="1:11" s="48" customFormat="1" x14ac:dyDescent="0.25">
      <c r="A320" s="216"/>
      <c r="B320" s="306"/>
      <c r="C320" s="218"/>
      <c r="D320" s="307"/>
      <c r="E320" s="308"/>
      <c r="F320" s="301"/>
      <c r="G320" s="307"/>
      <c r="H320" s="307"/>
      <c r="I320" s="307"/>
      <c r="J320" s="218"/>
      <c r="K320" s="218"/>
    </row>
    <row r="321" spans="1:11" s="48" customFormat="1" x14ac:dyDescent="0.25">
      <c r="A321" s="216"/>
      <c r="B321" s="306"/>
      <c r="C321" s="218"/>
      <c r="D321" s="307"/>
      <c r="E321" s="308"/>
      <c r="F321" s="301"/>
      <c r="G321" s="307"/>
      <c r="H321" s="307"/>
      <c r="I321" s="307"/>
      <c r="J321" s="218"/>
      <c r="K321" s="218"/>
    </row>
    <row r="322" spans="1:11" s="48" customFormat="1" x14ac:dyDescent="0.25">
      <c r="A322" s="216"/>
      <c r="B322" s="306"/>
      <c r="C322" s="218"/>
      <c r="D322" s="307"/>
      <c r="E322" s="308"/>
      <c r="F322" s="301"/>
      <c r="G322" s="307"/>
      <c r="H322" s="307"/>
      <c r="I322" s="307"/>
      <c r="J322" s="218"/>
      <c r="K322" s="218"/>
    </row>
    <row r="323" spans="1:11" s="48" customFormat="1" x14ac:dyDescent="0.25">
      <c r="A323" s="216"/>
      <c r="B323" s="306"/>
      <c r="C323" s="218"/>
      <c r="D323" s="307"/>
      <c r="E323" s="308"/>
      <c r="F323" s="301"/>
      <c r="G323" s="307"/>
      <c r="H323" s="307"/>
      <c r="I323" s="307"/>
      <c r="J323" s="218"/>
      <c r="K323" s="218"/>
    </row>
    <row r="324" spans="1:11" s="48" customFormat="1" x14ac:dyDescent="0.25">
      <c r="A324" s="216"/>
      <c r="B324" s="306"/>
      <c r="C324" s="218"/>
      <c r="D324" s="307"/>
      <c r="E324" s="308"/>
      <c r="F324" s="301"/>
      <c r="G324" s="307"/>
      <c r="H324" s="307"/>
      <c r="I324" s="307"/>
      <c r="J324" s="218"/>
      <c r="K324" s="218"/>
    </row>
    <row r="325" spans="1:11" s="48" customFormat="1" x14ac:dyDescent="0.25">
      <c r="A325" s="216"/>
      <c r="B325" s="306"/>
      <c r="C325" s="218"/>
      <c r="D325" s="307"/>
      <c r="E325" s="308"/>
      <c r="F325" s="301"/>
      <c r="G325" s="307"/>
      <c r="H325" s="307"/>
      <c r="I325" s="307"/>
      <c r="J325" s="218"/>
      <c r="K325" s="218"/>
    </row>
    <row r="326" spans="1:11" s="48" customFormat="1" x14ac:dyDescent="0.25">
      <c r="A326" s="216"/>
      <c r="B326" s="306"/>
      <c r="C326" s="218"/>
      <c r="D326" s="307"/>
      <c r="E326" s="308"/>
      <c r="F326" s="301"/>
      <c r="G326" s="307"/>
      <c r="H326" s="307"/>
      <c r="I326" s="307"/>
      <c r="J326" s="218"/>
      <c r="K326" s="218"/>
    </row>
    <row r="327" spans="1:11" s="48" customFormat="1" x14ac:dyDescent="0.25">
      <c r="A327" s="216"/>
      <c r="B327" s="306"/>
      <c r="C327" s="218"/>
      <c r="D327" s="307"/>
      <c r="E327" s="308"/>
      <c r="F327" s="301"/>
      <c r="G327" s="307"/>
      <c r="H327" s="307"/>
      <c r="I327" s="307"/>
      <c r="J327" s="218"/>
      <c r="K327" s="218"/>
    </row>
    <row r="328" spans="1:11" s="48" customFormat="1" x14ac:dyDescent="0.25">
      <c r="A328" s="216"/>
      <c r="B328" s="306"/>
      <c r="C328" s="218"/>
      <c r="D328" s="307"/>
      <c r="E328" s="308"/>
      <c r="F328" s="301"/>
      <c r="G328" s="307"/>
      <c r="H328" s="307"/>
      <c r="I328" s="307"/>
      <c r="J328" s="218"/>
      <c r="K328" s="218"/>
    </row>
    <row r="329" spans="1:11" s="48" customFormat="1" x14ac:dyDescent="0.25">
      <c r="A329" s="216"/>
      <c r="B329" s="306"/>
      <c r="C329" s="218"/>
      <c r="D329" s="307"/>
      <c r="E329" s="308"/>
      <c r="F329" s="301"/>
      <c r="G329" s="307"/>
      <c r="H329" s="307"/>
      <c r="I329" s="307"/>
      <c r="J329" s="218"/>
      <c r="K329" s="218"/>
    </row>
    <row r="330" spans="1:11" s="48" customFormat="1" x14ac:dyDescent="0.25">
      <c r="A330" s="216"/>
      <c r="B330" s="306"/>
      <c r="C330" s="218"/>
      <c r="D330" s="307"/>
      <c r="E330" s="308"/>
      <c r="F330" s="301"/>
      <c r="G330" s="307"/>
      <c r="H330" s="307"/>
      <c r="I330" s="307"/>
      <c r="J330" s="218"/>
      <c r="K330" s="218"/>
    </row>
    <row r="331" spans="1:11" s="48" customFormat="1" x14ac:dyDescent="0.25">
      <c r="A331" s="216"/>
      <c r="B331" s="306"/>
      <c r="C331" s="218"/>
      <c r="D331" s="307"/>
      <c r="E331" s="308"/>
      <c r="F331" s="301"/>
      <c r="G331" s="307"/>
      <c r="H331" s="307"/>
      <c r="I331" s="307"/>
      <c r="J331" s="218"/>
      <c r="K331" s="218"/>
    </row>
    <row r="332" spans="1:11" s="48" customFormat="1" x14ac:dyDescent="0.25">
      <c r="A332" s="216"/>
      <c r="B332" s="306"/>
      <c r="C332" s="218"/>
      <c r="D332" s="307"/>
      <c r="E332" s="308"/>
      <c r="F332" s="301"/>
      <c r="G332" s="307"/>
      <c r="H332" s="307"/>
      <c r="I332" s="307"/>
      <c r="J332" s="218"/>
      <c r="K332" s="218"/>
    </row>
    <row r="333" spans="1:11" s="48" customFormat="1" x14ac:dyDescent="0.25">
      <c r="A333" s="216"/>
      <c r="B333" s="306"/>
      <c r="C333" s="218"/>
      <c r="D333" s="307"/>
      <c r="E333" s="308"/>
      <c r="F333" s="301"/>
      <c r="G333" s="307"/>
      <c r="H333" s="307"/>
      <c r="I333" s="307"/>
      <c r="J333" s="218"/>
      <c r="K333" s="218"/>
    </row>
    <row r="334" spans="1:11" s="48" customFormat="1" x14ac:dyDescent="0.25">
      <c r="A334" s="216"/>
      <c r="B334" s="306"/>
      <c r="C334" s="218"/>
      <c r="D334" s="307"/>
      <c r="E334" s="308"/>
      <c r="F334" s="301"/>
      <c r="G334" s="307"/>
      <c r="H334" s="307"/>
      <c r="I334" s="307"/>
      <c r="J334" s="218"/>
      <c r="K334" s="218"/>
    </row>
    <row r="335" spans="1:11" x14ac:dyDescent="0.25">
      <c r="A335" s="309"/>
      <c r="B335" s="306"/>
      <c r="D335" s="307"/>
      <c r="E335" s="308"/>
      <c r="F335" s="301"/>
      <c r="G335" s="307"/>
      <c r="H335" s="307"/>
      <c r="I335" s="307"/>
      <c r="J335" s="309"/>
      <c r="K335" s="309"/>
    </row>
    <row r="336" spans="1:11" x14ac:dyDescent="0.25">
      <c r="A336" s="309"/>
      <c r="B336" s="306"/>
      <c r="D336" s="307"/>
      <c r="E336" s="308"/>
      <c r="F336" s="301"/>
      <c r="G336" s="307"/>
      <c r="H336" s="307"/>
      <c r="I336" s="307"/>
      <c r="J336" s="309"/>
      <c r="K336" s="309"/>
    </row>
    <row r="337" spans="1:11" x14ac:dyDescent="0.25">
      <c r="A337" s="309"/>
      <c r="B337" s="306"/>
      <c r="D337" s="307"/>
      <c r="E337" s="308"/>
      <c r="F337" s="301"/>
      <c r="G337" s="307"/>
      <c r="H337" s="307"/>
      <c r="I337" s="307"/>
      <c r="J337" s="309"/>
      <c r="K337" s="309"/>
    </row>
    <row r="338" spans="1:11" x14ac:dyDescent="0.25">
      <c r="A338" s="309"/>
      <c r="B338" s="306"/>
      <c r="D338" s="307"/>
      <c r="E338" s="308"/>
      <c r="F338" s="301"/>
      <c r="G338" s="307"/>
      <c r="H338" s="307"/>
      <c r="I338" s="307"/>
      <c r="J338" s="309"/>
      <c r="K338" s="309"/>
    </row>
    <row r="339" spans="1:11" x14ac:dyDescent="0.25">
      <c r="A339" s="309"/>
      <c r="B339" s="306"/>
      <c r="D339" s="307"/>
      <c r="E339" s="308"/>
      <c r="F339" s="301"/>
      <c r="G339" s="307"/>
      <c r="H339" s="307"/>
      <c r="I339" s="307"/>
      <c r="J339" s="309"/>
      <c r="K339" s="309"/>
    </row>
    <row r="340" spans="1:11" x14ac:dyDescent="0.25">
      <c r="A340" s="309"/>
      <c r="B340" s="306"/>
      <c r="D340" s="307"/>
      <c r="E340" s="308"/>
      <c r="F340" s="301"/>
      <c r="G340" s="307"/>
      <c r="H340" s="307"/>
      <c r="I340" s="307"/>
      <c r="J340" s="309"/>
      <c r="K340" s="309"/>
    </row>
    <row r="341" spans="1:11" x14ac:dyDescent="0.25">
      <c r="A341" s="309"/>
      <c r="B341" s="306"/>
      <c r="D341" s="307"/>
      <c r="E341" s="308"/>
      <c r="F341" s="301"/>
      <c r="G341" s="307"/>
      <c r="H341" s="307"/>
      <c r="I341" s="307"/>
      <c r="J341" s="309"/>
      <c r="K341" s="309"/>
    </row>
    <row r="342" spans="1:11" x14ac:dyDescent="0.25">
      <c r="A342" s="309"/>
      <c r="B342" s="306"/>
      <c r="D342" s="307"/>
      <c r="E342" s="308"/>
      <c r="F342" s="301"/>
      <c r="G342" s="307"/>
      <c r="H342" s="307"/>
      <c r="I342" s="307"/>
      <c r="J342" s="309"/>
      <c r="K342" s="309"/>
    </row>
    <row r="343" spans="1:11" x14ac:dyDescent="0.25">
      <c r="A343" s="309"/>
      <c r="B343" s="306"/>
      <c r="D343" s="307"/>
      <c r="E343" s="308"/>
      <c r="F343" s="301"/>
      <c r="G343" s="307"/>
      <c r="H343" s="307"/>
      <c r="I343" s="307"/>
      <c r="J343" s="309"/>
      <c r="K343" s="309"/>
    </row>
    <row r="344" spans="1:11" x14ac:dyDescent="0.25">
      <c r="A344" s="309"/>
      <c r="B344" s="306"/>
      <c r="D344" s="307"/>
      <c r="E344" s="308"/>
      <c r="F344" s="301"/>
      <c r="G344" s="307"/>
      <c r="H344" s="307"/>
      <c r="I344" s="307"/>
      <c r="J344" s="309"/>
      <c r="K344" s="309"/>
    </row>
    <row r="345" spans="1:11" x14ac:dyDescent="0.25">
      <c r="A345" s="309"/>
      <c r="B345" s="306"/>
      <c r="D345" s="307"/>
      <c r="E345" s="308"/>
      <c r="F345" s="301"/>
      <c r="G345" s="307"/>
      <c r="H345" s="307"/>
      <c r="I345" s="307"/>
      <c r="J345" s="309"/>
      <c r="K345" s="309"/>
    </row>
    <row r="346" spans="1:11" x14ac:dyDescent="0.25">
      <c r="A346" s="309"/>
      <c r="B346" s="306"/>
      <c r="D346" s="307"/>
      <c r="E346" s="308"/>
      <c r="F346" s="301"/>
      <c r="G346" s="307"/>
      <c r="H346" s="307"/>
      <c r="I346" s="307"/>
      <c r="J346" s="309"/>
      <c r="K346" s="309"/>
    </row>
    <row r="347" spans="1:11" x14ac:dyDescent="0.25">
      <c r="A347" s="309"/>
      <c r="B347" s="306"/>
      <c r="D347" s="307"/>
      <c r="E347" s="308"/>
      <c r="F347" s="301"/>
      <c r="G347" s="307"/>
      <c r="H347" s="307"/>
      <c r="I347" s="307"/>
      <c r="J347" s="309"/>
      <c r="K347" s="309"/>
    </row>
    <row r="348" spans="1:11" x14ac:dyDescent="0.25">
      <c r="A348" s="309"/>
      <c r="B348" s="306"/>
      <c r="D348" s="307"/>
      <c r="E348" s="308"/>
      <c r="F348" s="301"/>
      <c r="G348" s="307"/>
      <c r="H348" s="307"/>
      <c r="I348" s="307"/>
      <c r="J348" s="309"/>
      <c r="K348" s="309"/>
    </row>
    <row r="349" spans="1:11" x14ac:dyDescent="0.25">
      <c r="A349" s="309"/>
      <c r="B349" s="306"/>
      <c r="D349" s="307"/>
      <c r="E349" s="308"/>
      <c r="F349" s="301"/>
      <c r="G349" s="307"/>
      <c r="H349" s="307"/>
      <c r="I349" s="307"/>
      <c r="J349" s="309"/>
      <c r="K349" s="309"/>
    </row>
    <row r="350" spans="1:11" x14ac:dyDescent="0.25">
      <c r="A350" s="309"/>
      <c r="B350" s="306"/>
      <c r="D350" s="307"/>
      <c r="E350" s="308"/>
      <c r="F350" s="301"/>
      <c r="G350" s="307"/>
      <c r="H350" s="307"/>
      <c r="I350" s="307"/>
      <c r="J350" s="309"/>
      <c r="K350" s="309"/>
    </row>
    <row r="351" spans="1:11" x14ac:dyDescent="0.25">
      <c r="A351" s="309"/>
      <c r="B351" s="306"/>
      <c r="D351" s="307"/>
      <c r="E351" s="308"/>
      <c r="F351" s="301"/>
      <c r="G351" s="307"/>
      <c r="H351" s="307"/>
      <c r="I351" s="307"/>
      <c r="J351" s="309"/>
      <c r="K351" s="309"/>
    </row>
    <row r="352" spans="1:11" x14ac:dyDescent="0.25">
      <c r="A352" s="309"/>
      <c r="B352" s="306"/>
      <c r="D352" s="307"/>
      <c r="E352" s="308"/>
      <c r="F352" s="301"/>
      <c r="G352" s="307"/>
      <c r="H352" s="307"/>
      <c r="I352" s="307"/>
      <c r="J352" s="309"/>
      <c r="K352" s="309"/>
    </row>
    <row r="353" spans="1:11" x14ac:dyDescent="0.25">
      <c r="A353" s="309"/>
      <c r="B353" s="306"/>
      <c r="D353" s="307"/>
      <c r="E353" s="308"/>
      <c r="F353" s="301"/>
      <c r="G353" s="307"/>
      <c r="H353" s="307"/>
      <c r="I353" s="307"/>
      <c r="J353" s="309"/>
      <c r="K353" s="309"/>
    </row>
    <row r="354" spans="1:11" x14ac:dyDescent="0.25">
      <c r="A354" s="309"/>
      <c r="B354" s="306"/>
      <c r="D354" s="307"/>
      <c r="E354" s="308"/>
      <c r="F354" s="301"/>
      <c r="G354" s="307"/>
      <c r="H354" s="307"/>
      <c r="I354" s="307"/>
      <c r="J354" s="309"/>
      <c r="K354" s="309"/>
    </row>
    <row r="355" spans="1:11" x14ac:dyDescent="0.25">
      <c r="A355" s="309"/>
      <c r="B355" s="306"/>
      <c r="D355" s="307"/>
      <c r="E355" s="308"/>
      <c r="F355" s="301"/>
      <c r="G355" s="307"/>
      <c r="H355" s="307"/>
      <c r="I355" s="307"/>
      <c r="J355" s="309"/>
      <c r="K355" s="309"/>
    </row>
    <row r="356" spans="1:11" x14ac:dyDescent="0.25">
      <c r="A356" s="309"/>
      <c r="B356" s="306"/>
      <c r="D356" s="307"/>
      <c r="E356" s="308"/>
      <c r="F356" s="301"/>
      <c r="G356" s="307"/>
      <c r="H356" s="307"/>
      <c r="I356" s="307"/>
      <c r="J356" s="309"/>
      <c r="K356" s="309"/>
    </row>
    <row r="357" spans="1:11" x14ac:dyDescent="0.25">
      <c r="A357" s="309"/>
      <c r="B357" s="306"/>
      <c r="D357" s="307"/>
      <c r="E357" s="308"/>
      <c r="F357" s="301"/>
      <c r="G357" s="307"/>
      <c r="H357" s="307"/>
      <c r="I357" s="307"/>
      <c r="J357" s="309"/>
      <c r="K357" s="309"/>
    </row>
    <row r="358" spans="1:11" x14ac:dyDescent="0.25">
      <c r="A358" s="309"/>
      <c r="B358" s="306"/>
      <c r="D358" s="307"/>
      <c r="E358" s="308"/>
      <c r="F358" s="301"/>
      <c r="G358" s="307"/>
      <c r="H358" s="307"/>
      <c r="I358" s="307"/>
      <c r="J358" s="309"/>
      <c r="K358" s="309"/>
    </row>
    <row r="359" spans="1:11" x14ac:dyDescent="0.25">
      <c r="A359" s="309"/>
      <c r="B359" s="306"/>
      <c r="D359" s="307"/>
      <c r="E359" s="308"/>
      <c r="F359" s="301"/>
      <c r="G359" s="307"/>
      <c r="H359" s="307"/>
      <c r="I359" s="307"/>
      <c r="J359" s="309"/>
      <c r="K359" s="309"/>
    </row>
    <row r="360" spans="1:11" x14ac:dyDescent="0.25">
      <c r="A360" s="309"/>
      <c r="B360" s="306"/>
      <c r="D360" s="307"/>
      <c r="E360" s="308"/>
      <c r="F360" s="301"/>
      <c r="G360" s="307"/>
      <c r="H360" s="307"/>
      <c r="I360" s="307"/>
      <c r="J360" s="309"/>
      <c r="K360" s="309"/>
    </row>
    <row r="361" spans="1:11" x14ac:dyDescent="0.25">
      <c r="A361" s="309"/>
      <c r="B361" s="306"/>
      <c r="D361" s="307"/>
      <c r="E361" s="308"/>
      <c r="F361" s="301"/>
      <c r="G361" s="307"/>
      <c r="H361" s="307"/>
      <c r="I361" s="307"/>
      <c r="J361" s="309"/>
      <c r="K361" s="309"/>
    </row>
    <row r="362" spans="1:11" x14ac:dyDescent="0.25">
      <c r="A362" s="309"/>
      <c r="B362" s="306"/>
      <c r="D362" s="307"/>
      <c r="E362" s="308"/>
      <c r="F362" s="301"/>
      <c r="G362" s="307"/>
      <c r="H362" s="307"/>
      <c r="I362" s="307"/>
      <c r="J362" s="309"/>
      <c r="K362" s="309"/>
    </row>
    <row r="363" spans="1:11" x14ac:dyDescent="0.25">
      <c r="A363" s="309"/>
      <c r="B363" s="306"/>
      <c r="D363" s="307"/>
      <c r="E363" s="308"/>
      <c r="F363" s="301"/>
      <c r="G363" s="307"/>
      <c r="H363" s="307"/>
      <c r="I363" s="307"/>
      <c r="J363" s="309"/>
      <c r="K363" s="309"/>
    </row>
    <row r="364" spans="1:11" x14ac:dyDescent="0.25">
      <c r="A364" s="309"/>
      <c r="B364" s="306"/>
      <c r="D364" s="307"/>
      <c r="E364" s="308"/>
      <c r="F364" s="301"/>
      <c r="G364" s="307"/>
      <c r="H364" s="307"/>
      <c r="I364" s="307"/>
      <c r="J364" s="309"/>
      <c r="K364" s="309"/>
    </row>
    <row r="365" spans="1:11" x14ac:dyDescent="0.25">
      <c r="A365" s="309"/>
      <c r="B365" s="306"/>
      <c r="D365" s="307"/>
      <c r="E365" s="308"/>
      <c r="F365" s="301"/>
      <c r="G365" s="307"/>
      <c r="H365" s="307"/>
      <c r="I365" s="307"/>
      <c r="J365" s="309"/>
      <c r="K365" s="309"/>
    </row>
    <row r="366" spans="1:11" x14ac:dyDescent="0.25">
      <c r="A366" s="309"/>
      <c r="B366" s="306"/>
      <c r="D366" s="307"/>
      <c r="E366" s="308"/>
      <c r="F366" s="301"/>
      <c r="G366" s="307"/>
      <c r="H366" s="307"/>
      <c r="I366" s="307"/>
      <c r="J366" s="309"/>
      <c r="K366" s="309"/>
    </row>
    <row r="367" spans="1:11" x14ac:dyDescent="0.25">
      <c r="A367" s="309"/>
      <c r="B367" s="306"/>
      <c r="D367" s="307"/>
      <c r="E367" s="308"/>
      <c r="F367" s="301"/>
      <c r="G367" s="307"/>
      <c r="H367" s="307"/>
      <c r="I367" s="307"/>
      <c r="J367" s="309"/>
      <c r="K367" s="309"/>
    </row>
    <row r="368" spans="1:11" x14ac:dyDescent="0.25">
      <c r="A368" s="309"/>
      <c r="B368" s="306"/>
      <c r="D368" s="307"/>
      <c r="E368" s="308"/>
      <c r="F368" s="301"/>
      <c r="G368" s="307"/>
      <c r="H368" s="307"/>
      <c r="I368" s="307"/>
      <c r="J368" s="309"/>
      <c r="K368" s="309"/>
    </row>
    <row r="369" spans="1:11" x14ac:dyDescent="0.25">
      <c r="A369" s="309"/>
      <c r="B369" s="306"/>
      <c r="D369" s="307"/>
      <c r="E369" s="308"/>
      <c r="F369" s="301"/>
      <c r="G369" s="307"/>
      <c r="H369" s="307"/>
      <c r="I369" s="307"/>
      <c r="J369" s="309"/>
      <c r="K369" s="309"/>
    </row>
    <row r="370" spans="1:11" x14ac:dyDescent="0.25">
      <c r="A370" s="309"/>
      <c r="B370" s="306"/>
      <c r="J370" s="309"/>
      <c r="K370" s="309"/>
    </row>
  </sheetData>
  <mergeCells count="15">
    <mergeCell ref="A3:A4"/>
    <mergeCell ref="A6:B6"/>
    <mergeCell ref="D314:E314"/>
    <mergeCell ref="H314:J314"/>
    <mergeCell ref="D315:E315"/>
    <mergeCell ref="H315:J315"/>
    <mergeCell ref="B314:C314"/>
    <mergeCell ref="B1:K1"/>
    <mergeCell ref="B3:B4"/>
    <mergeCell ref="C3:C4"/>
    <mergeCell ref="D3:D4"/>
    <mergeCell ref="E3:E4"/>
    <mergeCell ref="F3:F4"/>
    <mergeCell ref="G3:G4"/>
    <mergeCell ref="H3:K3"/>
  </mergeCells>
  <pageMargins left="0.51181102362204722" right="0.31496062992125984" top="0.74803149606299213" bottom="0.55118110236220474" header="0.31496062992125984" footer="0.31496062992125984"/>
  <pageSetup paperSize="9" scale="76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"/>
  <sheetViews>
    <sheetView view="pageBreakPreview" topLeftCell="A45" zoomScale="70" zoomScaleNormal="75" zoomScaleSheetLayoutView="70" workbookViewId="0">
      <selection activeCell="A50" sqref="A50:A70"/>
    </sheetView>
  </sheetViews>
  <sheetFormatPr defaultRowHeight="20.25" x14ac:dyDescent="0.25"/>
  <cols>
    <col min="1" max="1" width="53.85546875" style="304" customWidth="1"/>
    <col min="2" max="2" width="8.7109375" style="310" customWidth="1"/>
    <col min="3" max="3" width="14.7109375" style="310" customWidth="1"/>
    <col min="4" max="4" width="15.7109375" style="310" customWidth="1"/>
    <col min="5" max="5" width="16.140625" style="310" customWidth="1"/>
    <col min="6" max="6" width="16.28515625" style="310" customWidth="1"/>
    <col min="7" max="7" width="14.42578125" style="155" customWidth="1"/>
    <col min="8" max="8" width="14.7109375" style="155" customWidth="1"/>
    <col min="9" max="9" width="15" style="155" customWidth="1"/>
    <col min="10" max="10" width="14.7109375" style="155" customWidth="1"/>
    <col min="11" max="11" width="9.140625" style="309"/>
    <col min="12" max="12" width="22.85546875" style="309" customWidth="1"/>
    <col min="13" max="13" width="14.42578125" style="309" customWidth="1"/>
    <col min="14" max="14" width="14.7109375" style="309" customWidth="1"/>
    <col min="15" max="15" width="15.85546875" style="309" customWidth="1"/>
    <col min="16" max="16" width="12.5703125" style="309" customWidth="1"/>
    <col min="17" max="17" width="12.42578125" style="309" customWidth="1"/>
    <col min="18" max="18" width="12.5703125" style="309" customWidth="1"/>
    <col min="19" max="19" width="16.140625" style="309" customWidth="1"/>
    <col min="20" max="20" width="12.140625" style="309" customWidth="1"/>
    <col min="21" max="21" width="12.42578125" style="309" customWidth="1"/>
    <col min="22" max="16384" width="9.140625" style="309"/>
  </cols>
  <sheetData>
    <row r="1" spans="1:23" x14ac:dyDescent="0.25">
      <c r="A1" s="448" t="s">
        <v>254</v>
      </c>
      <c r="B1" s="448"/>
      <c r="C1" s="448"/>
      <c r="D1" s="448"/>
      <c r="E1" s="448"/>
      <c r="F1" s="448"/>
      <c r="G1" s="448"/>
      <c r="H1" s="448"/>
    </row>
    <row r="2" spans="1:23" s="380" customFormat="1" ht="12.75" x14ac:dyDescent="0.25">
      <c r="A2" s="378"/>
      <c r="B2" s="379"/>
      <c r="C2" s="378"/>
      <c r="D2" s="378"/>
      <c r="E2" s="378"/>
      <c r="F2" s="379"/>
      <c r="G2" s="378"/>
      <c r="H2" s="378"/>
      <c r="J2" s="380" t="s">
        <v>2</v>
      </c>
    </row>
    <row r="3" spans="1:23" ht="28.5" customHeight="1" x14ac:dyDescent="0.25">
      <c r="A3" s="403" t="s">
        <v>3</v>
      </c>
      <c r="B3" s="403" t="s">
        <v>4</v>
      </c>
      <c r="C3" s="403" t="s">
        <v>5</v>
      </c>
      <c r="D3" s="403" t="s">
        <v>6</v>
      </c>
      <c r="E3" s="436" t="s">
        <v>288</v>
      </c>
      <c r="F3" s="404" t="s">
        <v>8</v>
      </c>
      <c r="G3" s="403" t="s">
        <v>9</v>
      </c>
      <c r="H3" s="403"/>
      <c r="I3" s="403"/>
      <c r="J3" s="403"/>
    </row>
    <row r="4" spans="1:23" ht="66" customHeight="1" x14ac:dyDescent="0.25">
      <c r="A4" s="403"/>
      <c r="B4" s="403"/>
      <c r="C4" s="403"/>
      <c r="D4" s="403"/>
      <c r="E4" s="436"/>
      <c r="F4" s="404"/>
      <c r="G4" s="213" t="s">
        <v>10</v>
      </c>
      <c r="H4" s="213" t="s">
        <v>11</v>
      </c>
      <c r="I4" s="213" t="s">
        <v>12</v>
      </c>
      <c r="J4" s="213" t="s">
        <v>13</v>
      </c>
    </row>
    <row r="5" spans="1:23" s="380" customFormat="1" ht="15.75" customHeight="1" x14ac:dyDescent="0.25">
      <c r="A5" s="367">
        <v>1</v>
      </c>
      <c r="B5" s="367">
        <v>2</v>
      </c>
      <c r="C5" s="367">
        <v>3</v>
      </c>
      <c r="D5" s="367">
        <v>4</v>
      </c>
      <c r="E5" s="367">
        <v>5</v>
      </c>
      <c r="F5" s="367">
        <v>6</v>
      </c>
      <c r="G5" s="367">
        <v>7</v>
      </c>
      <c r="H5" s="367">
        <v>8</v>
      </c>
      <c r="I5" s="374">
        <v>9</v>
      </c>
      <c r="J5" s="374">
        <v>10</v>
      </c>
    </row>
    <row r="6" spans="1:23" ht="42.75" customHeight="1" x14ac:dyDescent="0.25">
      <c r="A6" s="170" t="s">
        <v>178</v>
      </c>
      <c r="B6" s="209"/>
      <c r="C6" s="211"/>
      <c r="D6" s="211"/>
      <c r="E6" s="211"/>
      <c r="F6" s="211"/>
      <c r="G6" s="211"/>
      <c r="H6" s="211"/>
      <c r="I6" s="311"/>
      <c r="J6" s="311"/>
    </row>
    <row r="7" spans="1:23" ht="44.25" customHeight="1" x14ac:dyDescent="0.25">
      <c r="A7" s="193" t="s">
        <v>255</v>
      </c>
      <c r="B7" s="194">
        <v>3000</v>
      </c>
      <c r="C7" s="195">
        <f>C11+C15+C8</f>
        <v>71754.8</v>
      </c>
      <c r="D7" s="195">
        <f t="shared" ref="D7:J7" si="0">D11+D15+D8</f>
        <v>79687.199999999997</v>
      </c>
      <c r="E7" s="195">
        <f t="shared" si="0"/>
        <v>135745.1</v>
      </c>
      <c r="F7" s="195">
        <f>SUM(G7:J7)</f>
        <v>137130.70000000001</v>
      </c>
      <c r="G7" s="195">
        <f t="shared" si="0"/>
        <v>38410.6</v>
      </c>
      <c r="H7" s="195">
        <f t="shared" si="0"/>
        <v>29420.1</v>
      </c>
      <c r="I7" s="195">
        <f t="shared" si="0"/>
        <v>31348.799999999996</v>
      </c>
      <c r="J7" s="195">
        <f t="shared" si="0"/>
        <v>37951.199999999997</v>
      </c>
      <c r="L7" s="312"/>
    </row>
    <row r="8" spans="1:23" ht="45" customHeight="1" x14ac:dyDescent="0.25">
      <c r="A8" s="170" t="s">
        <v>180</v>
      </c>
      <c r="B8" s="173">
        <v>3010</v>
      </c>
      <c r="C8" s="180">
        <f>SUM(C9:C10)</f>
        <v>193</v>
      </c>
      <c r="D8" s="180">
        <f t="shared" ref="D8:E8" si="1">SUM(D9:D10)</f>
        <v>53802.9</v>
      </c>
      <c r="E8" s="180">
        <f t="shared" si="1"/>
        <v>99121</v>
      </c>
      <c r="F8" s="180">
        <f>SUM(G8:J8)</f>
        <v>123207.79999999999</v>
      </c>
      <c r="G8" s="180">
        <f>SUM(G9:G10)</f>
        <v>32943</v>
      </c>
      <c r="H8" s="180">
        <f t="shared" ref="H8:J8" si="2">SUM(H9:H10)</f>
        <v>26519.5</v>
      </c>
      <c r="I8" s="180">
        <f t="shared" si="2"/>
        <v>30426.699999999997</v>
      </c>
      <c r="J8" s="180">
        <f t="shared" si="2"/>
        <v>33318.6</v>
      </c>
      <c r="L8" s="312"/>
      <c r="M8" s="447"/>
      <c r="N8" s="447"/>
      <c r="O8" s="447"/>
      <c r="P8" s="447"/>
      <c r="Q8" s="447"/>
      <c r="R8" s="447"/>
      <c r="S8" s="447"/>
      <c r="T8" s="447"/>
    </row>
    <row r="9" spans="1:23" ht="46.5" customHeight="1" x14ac:dyDescent="0.25">
      <c r="A9" s="166" t="s">
        <v>16</v>
      </c>
      <c r="B9" s="209"/>
      <c r="C9" s="313"/>
      <c r="D9" s="181">
        <v>53802.9</v>
      </c>
      <c r="E9" s="189">
        <v>98943.6</v>
      </c>
      <c r="F9" s="189">
        <f>SUM(G9:J9)</f>
        <v>122977.79999999999</v>
      </c>
      <c r="G9" s="189">
        <v>32882.6</v>
      </c>
      <c r="H9" s="189">
        <v>26459.200000000001</v>
      </c>
      <c r="I9" s="189">
        <v>30372.6</v>
      </c>
      <c r="J9" s="189">
        <v>33263.4</v>
      </c>
      <c r="L9" s="314"/>
    </row>
    <row r="10" spans="1:23" ht="81.75" customHeight="1" x14ac:dyDescent="0.25">
      <c r="A10" s="166" t="s">
        <v>258</v>
      </c>
      <c r="B10" s="209"/>
      <c r="C10" s="189">
        <v>193</v>
      </c>
      <c r="D10" s="189"/>
      <c r="E10" s="189">
        <v>177.4</v>
      </c>
      <c r="F10" s="315">
        <f>SUM(G10:J10)</f>
        <v>230</v>
      </c>
      <c r="G10" s="189">
        <v>60.4</v>
      </c>
      <c r="H10" s="189">
        <v>60.3</v>
      </c>
      <c r="I10" s="189">
        <v>54.1</v>
      </c>
      <c r="J10" s="189">
        <v>55.2</v>
      </c>
      <c r="L10" s="314"/>
      <c r="N10" s="316"/>
      <c r="O10" s="316"/>
      <c r="P10" s="316"/>
      <c r="Q10" s="316"/>
      <c r="R10" s="316"/>
      <c r="S10" s="316"/>
      <c r="T10" s="316"/>
      <c r="U10" s="316"/>
      <c r="V10" s="316"/>
      <c r="W10" s="316"/>
    </row>
    <row r="11" spans="1:23" s="319" customFormat="1" ht="43.5" customHeight="1" x14ac:dyDescent="0.25">
      <c r="A11" s="170" t="s">
        <v>281</v>
      </c>
      <c r="B11" s="173">
        <v>3020</v>
      </c>
      <c r="C11" s="317">
        <f>SUM(C12:C14)</f>
        <v>71388</v>
      </c>
      <c r="D11" s="317">
        <f t="shared" ref="D11:J11" si="3">SUM(D12:D14)</f>
        <v>25508.799999999999</v>
      </c>
      <c r="E11" s="317">
        <f t="shared" si="3"/>
        <v>36476.199999999997</v>
      </c>
      <c r="F11" s="318">
        <f>SUM(G11:J11)</f>
        <v>13720.3</v>
      </c>
      <c r="G11" s="317">
        <f t="shared" si="3"/>
        <v>5413.5</v>
      </c>
      <c r="H11" s="317">
        <f t="shared" si="3"/>
        <v>2850.3</v>
      </c>
      <c r="I11" s="317">
        <f t="shared" si="3"/>
        <v>873.8</v>
      </c>
      <c r="J11" s="317">
        <f t="shared" si="3"/>
        <v>4582.7</v>
      </c>
      <c r="L11" s="320"/>
    </row>
    <row r="12" spans="1:23" ht="43.5" customHeight="1" x14ac:dyDescent="0.25">
      <c r="A12" s="166" t="s">
        <v>20</v>
      </c>
      <c r="B12" s="209"/>
      <c r="C12" s="181">
        <v>64222.2</v>
      </c>
      <c r="D12" s="181">
        <v>17416</v>
      </c>
      <c r="E12" s="189">
        <v>17420</v>
      </c>
      <c r="F12" s="188"/>
      <c r="G12" s="188"/>
      <c r="H12" s="317"/>
      <c r="I12" s="317"/>
      <c r="J12" s="317"/>
      <c r="L12" s="314"/>
    </row>
    <row r="13" spans="1:23" ht="84" customHeight="1" x14ac:dyDescent="0.25">
      <c r="A13" s="166" t="s">
        <v>584</v>
      </c>
      <c r="B13" s="209"/>
      <c r="C13" s="181">
        <v>6856.3</v>
      </c>
      <c r="D13" s="181">
        <v>8092.8</v>
      </c>
      <c r="E13" s="189">
        <v>19056.2</v>
      </c>
      <c r="F13" s="188">
        <f t="shared" ref="F13" si="4">SUM(G13:J13)</f>
        <v>13720.3</v>
      </c>
      <c r="G13" s="189">
        <v>5413.5</v>
      </c>
      <c r="H13" s="189">
        <v>2850.3</v>
      </c>
      <c r="I13" s="315">
        <v>873.8</v>
      </c>
      <c r="J13" s="315">
        <v>4582.7</v>
      </c>
      <c r="L13" s="314"/>
    </row>
    <row r="14" spans="1:23" ht="41.25" customHeight="1" x14ac:dyDescent="0.25">
      <c r="A14" s="166" t="s">
        <v>256</v>
      </c>
      <c r="B14" s="209"/>
      <c r="C14" s="181">
        <v>309.5</v>
      </c>
      <c r="D14" s="181"/>
      <c r="E14" s="181"/>
      <c r="F14" s="188"/>
      <c r="G14" s="188"/>
      <c r="H14" s="188"/>
      <c r="I14" s="188"/>
      <c r="J14" s="188"/>
    </row>
    <row r="15" spans="1:23" s="319" customFormat="1" ht="42.75" customHeight="1" x14ac:dyDescent="0.25">
      <c r="A15" s="170" t="s">
        <v>257</v>
      </c>
      <c r="B15" s="173">
        <v>3040</v>
      </c>
      <c r="C15" s="318">
        <f>SUM(C16:C18)</f>
        <v>173.8</v>
      </c>
      <c r="D15" s="318">
        <f t="shared" ref="D15:J15" si="5">SUM(D16:D18)</f>
        <v>375.5</v>
      </c>
      <c r="E15" s="318">
        <f t="shared" si="5"/>
        <v>147.9</v>
      </c>
      <c r="F15" s="174">
        <f>SUM(G15:J15)</f>
        <v>202.6</v>
      </c>
      <c r="G15" s="318">
        <f t="shared" si="5"/>
        <v>54.1</v>
      </c>
      <c r="H15" s="318">
        <f t="shared" si="5"/>
        <v>50.3</v>
      </c>
      <c r="I15" s="318">
        <f t="shared" si="5"/>
        <v>48.3</v>
      </c>
      <c r="J15" s="318">
        <f t="shared" si="5"/>
        <v>49.9</v>
      </c>
    </row>
    <row r="16" spans="1:23" s="319" customFormat="1" ht="25.5" customHeight="1" x14ac:dyDescent="0.25">
      <c r="A16" s="166" t="s">
        <v>49</v>
      </c>
      <c r="B16" s="209"/>
      <c r="C16" s="181">
        <v>9.5</v>
      </c>
      <c r="D16" s="189">
        <v>9.6</v>
      </c>
      <c r="E16" s="189">
        <v>12.9</v>
      </c>
      <c r="F16" s="189">
        <f>SUM(G16:J16)</f>
        <v>13</v>
      </c>
      <c r="G16" s="189">
        <v>3</v>
      </c>
      <c r="H16" s="189">
        <v>3</v>
      </c>
      <c r="I16" s="189">
        <v>3</v>
      </c>
      <c r="J16" s="189">
        <v>4</v>
      </c>
    </row>
    <row r="17" spans="1:22" s="319" customFormat="1" ht="82.5" customHeight="1" x14ac:dyDescent="0.25">
      <c r="A17" s="166" t="s">
        <v>258</v>
      </c>
      <c r="B17" s="209"/>
      <c r="C17" s="189"/>
      <c r="D17" s="189">
        <v>195.8</v>
      </c>
      <c r="E17" s="189"/>
      <c r="F17" s="315">
        <f>SUM(G17:J17)</f>
        <v>0</v>
      </c>
      <c r="G17" s="189"/>
      <c r="H17" s="189"/>
      <c r="I17" s="189"/>
      <c r="J17" s="189"/>
    </row>
    <row r="18" spans="1:22" s="319" customFormat="1" ht="42" customHeight="1" x14ac:dyDescent="0.25">
      <c r="A18" s="166" t="s">
        <v>406</v>
      </c>
      <c r="B18" s="209"/>
      <c r="C18" s="181">
        <v>164.3</v>
      </c>
      <c r="D18" s="189">
        <v>170.1</v>
      </c>
      <c r="E18" s="189">
        <v>135</v>
      </c>
      <c r="F18" s="315">
        <f t="shared" ref="F18" si="6">SUM(G18:J18)</f>
        <v>189.6</v>
      </c>
      <c r="G18" s="315">
        <v>51.1</v>
      </c>
      <c r="H18" s="315">
        <v>47.3</v>
      </c>
      <c r="I18" s="315">
        <v>45.3</v>
      </c>
      <c r="J18" s="315">
        <v>45.9</v>
      </c>
    </row>
    <row r="19" spans="1:22" ht="47.25" hidden="1" customHeight="1" x14ac:dyDescent="0.25">
      <c r="A19" s="166"/>
      <c r="B19" s="209"/>
      <c r="C19" s="180"/>
      <c r="D19" s="174"/>
      <c r="E19" s="174"/>
      <c r="F19" s="318"/>
      <c r="G19" s="189"/>
      <c r="H19" s="189"/>
      <c r="I19" s="315"/>
      <c r="J19" s="315"/>
    </row>
    <row r="20" spans="1:22" ht="47.25" hidden="1" customHeight="1" x14ac:dyDescent="0.25">
      <c r="A20" s="170" t="s">
        <v>185</v>
      </c>
      <c r="B20" s="209">
        <v>3100</v>
      </c>
      <c r="C20" s="180"/>
      <c r="D20" s="174"/>
      <c r="E20" s="174"/>
      <c r="F20" s="318"/>
      <c r="G20" s="189"/>
      <c r="H20" s="189"/>
      <c r="I20" s="315"/>
      <c r="J20" s="315"/>
    </row>
    <row r="21" spans="1:22" ht="45.75" customHeight="1" x14ac:dyDescent="0.25">
      <c r="A21" s="170" t="s">
        <v>259</v>
      </c>
      <c r="B21" s="209"/>
      <c r="C21" s="180"/>
      <c r="D21" s="189"/>
      <c r="E21" s="189"/>
      <c r="F21" s="181">
        <f t="shared" ref="F21:F25" si="7">SUM(G21:J21)</f>
        <v>0</v>
      </c>
      <c r="G21" s="189"/>
      <c r="H21" s="189"/>
      <c r="I21" s="315"/>
      <c r="J21" s="315"/>
    </row>
    <row r="22" spans="1:22" ht="44.25" customHeight="1" x14ac:dyDescent="0.25">
      <c r="A22" s="321" t="s">
        <v>193</v>
      </c>
      <c r="B22" s="194">
        <v>3200</v>
      </c>
      <c r="C22" s="195">
        <f>C23</f>
        <v>39778.400000000001</v>
      </c>
      <c r="D22" s="195">
        <f t="shared" ref="D22:J22" si="8">D23</f>
        <v>15750.7</v>
      </c>
      <c r="E22" s="195">
        <f t="shared" si="8"/>
        <v>41876.6</v>
      </c>
      <c r="F22" s="195">
        <f t="shared" si="7"/>
        <v>33601.700000000004</v>
      </c>
      <c r="G22" s="195">
        <f t="shared" si="8"/>
        <v>271.89999999999998</v>
      </c>
      <c r="H22" s="195">
        <f t="shared" si="8"/>
        <v>0</v>
      </c>
      <c r="I22" s="195">
        <f t="shared" si="8"/>
        <v>0</v>
      </c>
      <c r="J22" s="195">
        <f t="shared" si="8"/>
        <v>33329.800000000003</v>
      </c>
    </row>
    <row r="23" spans="1:22" ht="27" customHeight="1" x14ac:dyDescent="0.25">
      <c r="A23" s="178" t="s">
        <v>194</v>
      </c>
      <c r="B23" s="173">
        <v>3210</v>
      </c>
      <c r="C23" s="180">
        <f>SUM(C24:C26)</f>
        <v>39778.400000000001</v>
      </c>
      <c r="D23" s="180">
        <f t="shared" ref="D23:J23" si="9">SUM(D24:D26)</f>
        <v>15750.7</v>
      </c>
      <c r="E23" s="180">
        <f t="shared" si="9"/>
        <v>41876.6</v>
      </c>
      <c r="F23" s="180">
        <f t="shared" si="7"/>
        <v>33601.700000000004</v>
      </c>
      <c r="G23" s="180">
        <f t="shared" si="9"/>
        <v>271.89999999999998</v>
      </c>
      <c r="H23" s="180">
        <f t="shared" si="9"/>
        <v>0</v>
      </c>
      <c r="I23" s="180">
        <f t="shared" si="9"/>
        <v>0</v>
      </c>
      <c r="J23" s="180">
        <f t="shared" si="9"/>
        <v>33329.800000000003</v>
      </c>
    </row>
    <row r="24" spans="1:22" ht="44.25" customHeight="1" x14ac:dyDescent="0.25">
      <c r="A24" s="191" t="s">
        <v>20</v>
      </c>
      <c r="B24" s="209"/>
      <c r="C24" s="180"/>
      <c r="D24" s="189"/>
      <c r="E24" s="189">
        <v>1684</v>
      </c>
      <c r="F24" s="181">
        <f t="shared" si="7"/>
        <v>0</v>
      </c>
      <c r="G24" s="189"/>
      <c r="H24" s="189"/>
      <c r="I24" s="315"/>
      <c r="J24" s="181"/>
      <c r="K24" s="322"/>
    </row>
    <row r="25" spans="1:22" ht="60.75" customHeight="1" x14ac:dyDescent="0.25">
      <c r="A25" s="191" t="s">
        <v>581</v>
      </c>
      <c r="B25" s="209"/>
      <c r="C25" s="181">
        <v>39778.400000000001</v>
      </c>
      <c r="D25" s="189">
        <v>15750.7</v>
      </c>
      <c r="E25" s="189">
        <v>33402.1</v>
      </c>
      <c r="F25" s="181">
        <f t="shared" si="7"/>
        <v>33329.800000000003</v>
      </c>
      <c r="G25" s="189"/>
      <c r="H25" s="189"/>
      <c r="I25" s="315"/>
      <c r="J25" s="315">
        <v>33329.800000000003</v>
      </c>
    </row>
    <row r="26" spans="1:22" ht="23.25" customHeight="1" x14ac:dyDescent="0.25">
      <c r="A26" s="191" t="s">
        <v>280</v>
      </c>
      <c r="B26" s="209"/>
      <c r="C26" s="180"/>
      <c r="D26" s="189"/>
      <c r="E26" s="189">
        <v>6790.5</v>
      </c>
      <c r="F26" s="181"/>
      <c r="G26" s="189">
        <v>271.89999999999998</v>
      </c>
      <c r="H26" s="189"/>
      <c r="I26" s="315"/>
      <c r="J26" s="315"/>
    </row>
    <row r="27" spans="1:22" s="319" customFormat="1" ht="47.25" customHeight="1" x14ac:dyDescent="0.25">
      <c r="A27" s="193" t="s">
        <v>260</v>
      </c>
      <c r="B27" s="323">
        <v>3255</v>
      </c>
      <c r="C27" s="195">
        <f>C28+C156</f>
        <v>39778.428</v>
      </c>
      <c r="D27" s="195">
        <f>D28+D156</f>
        <v>15750.699999999997</v>
      </c>
      <c r="E27" s="195">
        <f>E28+E156</f>
        <v>41876.100000000006</v>
      </c>
      <c r="F27" s="195">
        <f>SUM(G27:J27)</f>
        <v>33700.468991199989</v>
      </c>
      <c r="G27" s="195">
        <f>G28+G156</f>
        <v>271.89999999999998</v>
      </c>
      <c r="H27" s="195">
        <f>H28+H156</f>
        <v>0</v>
      </c>
      <c r="I27" s="195">
        <f>I28+I156</f>
        <v>0</v>
      </c>
      <c r="J27" s="195">
        <f>J28+J156</f>
        <v>33428.568991199987</v>
      </c>
    </row>
    <row r="28" spans="1:22" s="319" customFormat="1" ht="41.25" customHeight="1" x14ac:dyDescent="0.25">
      <c r="A28" s="170" t="s">
        <v>261</v>
      </c>
      <c r="B28" s="324">
        <v>3266</v>
      </c>
      <c r="C28" s="180">
        <f>SUM(C29:C155)</f>
        <v>39326.627999999997</v>
      </c>
      <c r="D28" s="180">
        <f t="shared" ref="D28:J28" si="10">SUM(D29:D155)</f>
        <v>15750.699999999997</v>
      </c>
      <c r="E28" s="180">
        <f t="shared" si="10"/>
        <v>36920.000000000007</v>
      </c>
      <c r="F28" s="180">
        <f>SUM(G28:J28)</f>
        <v>33001.668991199986</v>
      </c>
      <c r="G28" s="180">
        <f t="shared" si="10"/>
        <v>271.89999999999998</v>
      </c>
      <c r="H28" s="180">
        <f t="shared" si="10"/>
        <v>0</v>
      </c>
      <c r="I28" s="180">
        <f t="shared" si="10"/>
        <v>0</v>
      </c>
      <c r="J28" s="180">
        <f t="shared" si="10"/>
        <v>32729.768991199984</v>
      </c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</row>
    <row r="29" spans="1:22" s="319" customFormat="1" ht="42" customHeight="1" x14ac:dyDescent="0.25">
      <c r="A29" s="166" t="s">
        <v>480</v>
      </c>
      <c r="B29" s="324"/>
      <c r="C29" s="326">
        <v>178</v>
      </c>
      <c r="D29" s="189"/>
      <c r="E29" s="189"/>
      <c r="F29" s="188"/>
      <c r="G29" s="188"/>
      <c r="H29" s="188"/>
      <c r="I29" s="188"/>
      <c r="J29" s="188"/>
    </row>
    <row r="30" spans="1:22" s="327" customFormat="1" ht="21" customHeight="1" x14ac:dyDescent="0.25">
      <c r="A30" s="166" t="s">
        <v>481</v>
      </c>
      <c r="B30" s="324"/>
      <c r="C30" s="326">
        <v>52.4</v>
      </c>
      <c r="D30" s="189"/>
      <c r="E30" s="189"/>
      <c r="F30" s="188"/>
      <c r="G30" s="188"/>
      <c r="H30" s="188"/>
      <c r="I30" s="188"/>
      <c r="J30" s="188"/>
    </row>
    <row r="31" spans="1:22" s="327" customFormat="1" ht="21" customHeight="1" x14ac:dyDescent="0.25">
      <c r="A31" s="166" t="s">
        <v>482</v>
      </c>
      <c r="B31" s="324"/>
      <c r="C31" s="326">
        <v>303.34500000000003</v>
      </c>
      <c r="D31" s="189"/>
      <c r="E31" s="189"/>
      <c r="F31" s="188"/>
      <c r="G31" s="188"/>
      <c r="H31" s="188"/>
      <c r="I31" s="188"/>
      <c r="J31" s="188"/>
    </row>
    <row r="32" spans="1:22" s="327" customFormat="1" ht="21" customHeight="1" x14ac:dyDescent="0.25">
      <c r="A32" s="166" t="s">
        <v>483</v>
      </c>
      <c r="B32" s="324"/>
      <c r="C32" s="326">
        <v>4458</v>
      </c>
      <c r="D32" s="189"/>
      <c r="E32" s="189"/>
      <c r="F32" s="188"/>
      <c r="G32" s="188"/>
      <c r="H32" s="188"/>
      <c r="I32" s="188"/>
      <c r="J32" s="188"/>
    </row>
    <row r="33" spans="1:10" s="327" customFormat="1" ht="21" customHeight="1" x14ac:dyDescent="0.25">
      <c r="A33" s="166" t="s">
        <v>484</v>
      </c>
      <c r="B33" s="324"/>
      <c r="C33" s="326">
        <v>4770</v>
      </c>
      <c r="D33" s="189"/>
      <c r="E33" s="189"/>
      <c r="F33" s="188"/>
      <c r="G33" s="188"/>
      <c r="H33" s="188"/>
      <c r="I33" s="188"/>
      <c r="J33" s="188"/>
    </row>
    <row r="34" spans="1:10" s="327" customFormat="1" ht="45" customHeight="1" x14ac:dyDescent="0.25">
      <c r="A34" s="166" t="s">
        <v>485</v>
      </c>
      <c r="B34" s="324"/>
      <c r="C34" s="326">
        <v>445.2</v>
      </c>
      <c r="D34" s="189"/>
      <c r="E34" s="189"/>
      <c r="F34" s="188"/>
      <c r="G34" s="188"/>
      <c r="H34" s="188"/>
      <c r="I34" s="188"/>
      <c r="J34" s="188"/>
    </row>
    <row r="35" spans="1:10" s="327" customFormat="1" ht="21" customHeight="1" x14ac:dyDescent="0.25">
      <c r="A35" s="166" t="s">
        <v>486</v>
      </c>
      <c r="B35" s="324"/>
      <c r="C35" s="326">
        <v>2691</v>
      </c>
      <c r="D35" s="189"/>
      <c r="E35" s="189"/>
      <c r="F35" s="188"/>
      <c r="G35" s="188"/>
      <c r="H35" s="188"/>
      <c r="I35" s="188"/>
      <c r="J35" s="188"/>
    </row>
    <row r="36" spans="1:10" s="327" customFormat="1" ht="21" customHeight="1" x14ac:dyDescent="0.25">
      <c r="A36" s="166" t="s">
        <v>487</v>
      </c>
      <c r="B36" s="324"/>
      <c r="C36" s="326">
        <v>4282</v>
      </c>
      <c r="D36" s="189"/>
      <c r="E36" s="189"/>
      <c r="F36" s="188"/>
      <c r="G36" s="188"/>
      <c r="H36" s="188"/>
      <c r="I36" s="188"/>
      <c r="J36" s="188"/>
    </row>
    <row r="37" spans="1:10" s="327" customFormat="1" ht="21" customHeight="1" x14ac:dyDescent="0.25">
      <c r="A37" s="166" t="s">
        <v>488</v>
      </c>
      <c r="B37" s="324"/>
      <c r="C37" s="326">
        <v>498</v>
      </c>
      <c r="D37" s="189"/>
      <c r="E37" s="189"/>
      <c r="F37" s="188"/>
      <c r="G37" s="188"/>
      <c r="H37" s="188"/>
      <c r="I37" s="188"/>
      <c r="J37" s="188"/>
    </row>
    <row r="38" spans="1:10" s="327" customFormat="1" ht="21" customHeight="1" x14ac:dyDescent="0.25">
      <c r="A38" s="166" t="s">
        <v>489</v>
      </c>
      <c r="B38" s="324"/>
      <c r="C38" s="326">
        <v>11777.413</v>
      </c>
      <c r="D38" s="189"/>
      <c r="E38" s="189"/>
      <c r="F38" s="188"/>
      <c r="G38" s="188"/>
      <c r="H38" s="188"/>
      <c r="I38" s="188"/>
      <c r="J38" s="188"/>
    </row>
    <row r="39" spans="1:10" s="327" customFormat="1" ht="21" customHeight="1" x14ac:dyDescent="0.25">
      <c r="A39" s="166" t="s">
        <v>490</v>
      </c>
      <c r="B39" s="324"/>
      <c r="C39" s="326">
        <v>1900.865</v>
      </c>
      <c r="D39" s="189"/>
      <c r="E39" s="189"/>
      <c r="F39" s="188"/>
      <c r="G39" s="188"/>
      <c r="H39" s="188"/>
      <c r="I39" s="188"/>
      <c r="J39" s="188"/>
    </row>
    <row r="40" spans="1:10" s="327" customFormat="1" ht="21" customHeight="1" x14ac:dyDescent="0.25">
      <c r="A40" s="166" t="s">
        <v>491</v>
      </c>
      <c r="B40" s="324"/>
      <c r="C40" s="326">
        <v>1132.5</v>
      </c>
      <c r="D40" s="189"/>
      <c r="E40" s="189"/>
      <c r="F40" s="188"/>
      <c r="G40" s="188"/>
      <c r="H40" s="188"/>
      <c r="I40" s="188"/>
      <c r="J40" s="188"/>
    </row>
    <row r="41" spans="1:10" s="327" customFormat="1" ht="21" customHeight="1" x14ac:dyDescent="0.25">
      <c r="A41" s="328" t="s">
        <v>492</v>
      </c>
      <c r="B41" s="324"/>
      <c r="C41" s="326">
        <v>4230.6620000000003</v>
      </c>
      <c r="D41" s="189"/>
      <c r="E41" s="189"/>
      <c r="F41" s="188"/>
      <c r="G41" s="188"/>
      <c r="H41" s="188"/>
      <c r="I41" s="188"/>
      <c r="J41" s="188"/>
    </row>
    <row r="42" spans="1:10" s="327" customFormat="1" ht="21" customHeight="1" x14ac:dyDescent="0.25">
      <c r="A42" s="166" t="s">
        <v>493</v>
      </c>
      <c r="B42" s="324"/>
      <c r="C42" s="326">
        <v>187.12799999999999</v>
      </c>
      <c r="D42" s="189"/>
      <c r="E42" s="189"/>
      <c r="F42" s="188"/>
      <c r="G42" s="188"/>
      <c r="H42" s="188"/>
      <c r="I42" s="188"/>
      <c r="J42" s="188"/>
    </row>
    <row r="43" spans="1:10" s="327" customFormat="1" ht="21" customHeight="1" x14ac:dyDescent="0.25">
      <c r="A43" s="166" t="s">
        <v>494</v>
      </c>
      <c r="B43" s="324"/>
      <c r="C43" s="326">
        <v>2420.1149999999998</v>
      </c>
      <c r="D43" s="189"/>
      <c r="E43" s="189"/>
      <c r="F43" s="188"/>
      <c r="G43" s="188"/>
      <c r="H43" s="188"/>
      <c r="I43" s="188"/>
      <c r="J43" s="188"/>
    </row>
    <row r="44" spans="1:10" s="319" customFormat="1" ht="63" customHeight="1" x14ac:dyDescent="0.25">
      <c r="A44" s="166" t="s">
        <v>407</v>
      </c>
      <c r="B44" s="324"/>
      <c r="C44" s="181"/>
      <c r="D44" s="315">
        <v>312.3</v>
      </c>
      <c r="E44" s="189">
        <v>312.3</v>
      </c>
      <c r="F44" s="315">
        <f t="shared" ref="F44:F52" si="11">SUM(G44:J44)</f>
        <v>0</v>
      </c>
      <c r="G44" s="315"/>
      <c r="H44" s="315"/>
      <c r="I44" s="315"/>
      <c r="J44" s="315"/>
    </row>
    <row r="45" spans="1:10" s="319" customFormat="1" ht="64.5" customHeight="1" x14ac:dyDescent="0.25">
      <c r="A45" s="166" t="s">
        <v>408</v>
      </c>
      <c r="B45" s="324"/>
      <c r="C45" s="181"/>
      <c r="D45" s="315">
        <v>367.2</v>
      </c>
      <c r="E45" s="189">
        <v>367.2</v>
      </c>
      <c r="F45" s="315">
        <f t="shared" si="11"/>
        <v>0</v>
      </c>
      <c r="G45" s="315"/>
      <c r="H45" s="315"/>
      <c r="I45" s="315"/>
      <c r="J45" s="315"/>
    </row>
    <row r="46" spans="1:10" s="319" customFormat="1" ht="42.75" customHeight="1" x14ac:dyDescent="0.25">
      <c r="A46" s="166" t="s">
        <v>409</v>
      </c>
      <c r="B46" s="324"/>
      <c r="C46" s="181"/>
      <c r="D46" s="315">
        <v>2162.1999999999998</v>
      </c>
      <c r="E46" s="189">
        <v>2162.1999999999998</v>
      </c>
      <c r="F46" s="315">
        <f t="shared" si="11"/>
        <v>0</v>
      </c>
      <c r="G46" s="315"/>
      <c r="H46" s="315"/>
      <c r="I46" s="315"/>
      <c r="J46" s="315"/>
    </row>
    <row r="47" spans="1:10" s="319" customFormat="1" ht="21" customHeight="1" x14ac:dyDescent="0.25">
      <c r="A47" s="166" t="s">
        <v>410</v>
      </c>
      <c r="B47" s="324"/>
      <c r="C47" s="181"/>
      <c r="D47" s="315">
        <v>2443.5</v>
      </c>
      <c r="E47" s="189">
        <v>3892</v>
      </c>
      <c r="F47" s="315">
        <f t="shared" si="11"/>
        <v>0</v>
      </c>
      <c r="G47" s="315"/>
      <c r="H47" s="315"/>
      <c r="I47" s="315"/>
      <c r="J47" s="315"/>
    </row>
    <row r="48" spans="1:10" s="319" customFormat="1" ht="21" customHeight="1" x14ac:dyDescent="0.25">
      <c r="A48" s="166" t="s">
        <v>411</v>
      </c>
      <c r="B48" s="324"/>
      <c r="C48" s="181"/>
      <c r="D48" s="315">
        <v>380.2</v>
      </c>
      <c r="E48" s="189">
        <v>1140</v>
      </c>
      <c r="F48" s="315">
        <f t="shared" si="11"/>
        <v>0</v>
      </c>
      <c r="G48" s="315"/>
      <c r="H48" s="315"/>
      <c r="I48" s="315"/>
      <c r="J48" s="315"/>
    </row>
    <row r="49" spans="1:10" s="319" customFormat="1" ht="82.5" customHeight="1" x14ac:dyDescent="0.25">
      <c r="A49" s="166" t="s">
        <v>412</v>
      </c>
      <c r="B49" s="324"/>
      <c r="C49" s="181"/>
      <c r="D49" s="315">
        <v>4230.7</v>
      </c>
      <c r="E49" s="189">
        <v>2115.3000000000002</v>
      </c>
      <c r="F49" s="315">
        <f t="shared" si="11"/>
        <v>0</v>
      </c>
      <c r="G49" s="315"/>
      <c r="H49" s="315"/>
      <c r="I49" s="315"/>
      <c r="J49" s="315"/>
    </row>
    <row r="50" spans="1:10" s="319" customFormat="1" ht="23.25" customHeight="1" x14ac:dyDescent="0.25">
      <c r="A50" s="166" t="s">
        <v>413</v>
      </c>
      <c r="B50" s="324"/>
      <c r="C50" s="181"/>
      <c r="D50" s="315">
        <v>187.1</v>
      </c>
      <c r="E50" s="189">
        <v>93.6</v>
      </c>
      <c r="F50" s="315">
        <f t="shared" si="11"/>
        <v>0</v>
      </c>
      <c r="G50" s="315"/>
      <c r="H50" s="315"/>
      <c r="I50" s="315"/>
      <c r="J50" s="315"/>
    </row>
    <row r="51" spans="1:10" s="319" customFormat="1" ht="81" customHeight="1" x14ac:dyDescent="0.25">
      <c r="A51" s="166" t="s">
        <v>414</v>
      </c>
      <c r="B51" s="324"/>
      <c r="C51" s="181"/>
      <c r="D51" s="315">
        <v>1286.3</v>
      </c>
      <c r="E51" s="189">
        <v>1185.5</v>
      </c>
      <c r="F51" s="315">
        <f t="shared" si="11"/>
        <v>0</v>
      </c>
      <c r="G51" s="315"/>
      <c r="H51" s="315"/>
      <c r="I51" s="315"/>
      <c r="J51" s="315"/>
    </row>
    <row r="52" spans="1:10" s="319" customFormat="1" ht="84" customHeight="1" x14ac:dyDescent="0.25">
      <c r="A52" s="166" t="s">
        <v>415</v>
      </c>
      <c r="B52" s="324"/>
      <c r="C52" s="181"/>
      <c r="D52" s="315">
        <v>1162.4000000000001</v>
      </c>
      <c r="E52" s="189">
        <v>1071.2</v>
      </c>
      <c r="F52" s="315">
        <f t="shared" si="11"/>
        <v>0</v>
      </c>
      <c r="G52" s="315"/>
      <c r="H52" s="315"/>
      <c r="I52" s="315"/>
      <c r="J52" s="315"/>
    </row>
    <row r="53" spans="1:10" s="319" customFormat="1" ht="87.75" customHeight="1" x14ac:dyDescent="0.25">
      <c r="A53" s="166" t="s">
        <v>416</v>
      </c>
      <c r="B53" s="324"/>
      <c r="C53" s="181"/>
      <c r="D53" s="315">
        <v>1530</v>
      </c>
      <c r="E53" s="189">
        <v>1722.1</v>
      </c>
      <c r="F53" s="315">
        <f>SUM(G53:J53)</f>
        <v>0</v>
      </c>
      <c r="G53" s="315"/>
      <c r="H53" s="315"/>
      <c r="I53" s="315"/>
      <c r="J53" s="315"/>
    </row>
    <row r="54" spans="1:10" s="319" customFormat="1" ht="42.75" customHeight="1" x14ac:dyDescent="0.25">
      <c r="A54" s="166" t="s">
        <v>417</v>
      </c>
      <c r="B54" s="324"/>
      <c r="C54" s="181"/>
      <c r="D54" s="315">
        <v>1688.8</v>
      </c>
      <c r="E54" s="189">
        <v>650</v>
      </c>
      <c r="F54" s="315">
        <f>SUM(G54:J54)</f>
        <v>0</v>
      </c>
      <c r="G54" s="315"/>
      <c r="H54" s="315"/>
      <c r="I54" s="315"/>
      <c r="J54" s="315"/>
    </row>
    <row r="55" spans="1:10" s="319" customFormat="1" ht="63" customHeight="1" x14ac:dyDescent="0.25">
      <c r="A55" s="166" t="s">
        <v>495</v>
      </c>
      <c r="B55" s="324"/>
      <c r="C55" s="181"/>
      <c r="D55" s="315"/>
      <c r="E55" s="329">
        <v>477</v>
      </c>
      <c r="F55" s="188"/>
      <c r="G55" s="188"/>
      <c r="H55" s="188"/>
      <c r="I55" s="188"/>
      <c r="J55" s="188"/>
    </row>
    <row r="56" spans="1:10" s="319" customFormat="1" ht="63.75" customHeight="1" x14ac:dyDescent="0.25">
      <c r="A56" s="166" t="s">
        <v>496</v>
      </c>
      <c r="B56" s="324"/>
      <c r="C56" s="181"/>
      <c r="D56" s="315"/>
      <c r="E56" s="329">
        <v>482</v>
      </c>
      <c r="F56" s="188"/>
      <c r="G56" s="188"/>
      <c r="H56" s="188"/>
      <c r="I56" s="188"/>
      <c r="J56" s="188"/>
    </row>
    <row r="57" spans="1:10" s="327" customFormat="1" ht="21" customHeight="1" x14ac:dyDescent="0.25">
      <c r="A57" s="166" t="s">
        <v>497</v>
      </c>
      <c r="B57" s="324"/>
      <c r="C57" s="181"/>
      <c r="D57" s="315"/>
      <c r="E57" s="330">
        <v>57.9</v>
      </c>
      <c r="F57" s="188"/>
      <c r="G57" s="188"/>
      <c r="H57" s="188"/>
      <c r="I57" s="188"/>
      <c r="J57" s="188"/>
    </row>
    <row r="58" spans="1:10" s="327" customFormat="1" ht="21" customHeight="1" x14ac:dyDescent="0.25">
      <c r="A58" s="166" t="s">
        <v>497</v>
      </c>
      <c r="B58" s="324"/>
      <c r="C58" s="181"/>
      <c r="D58" s="315"/>
      <c r="E58" s="330">
        <v>22.1</v>
      </c>
      <c r="F58" s="188"/>
      <c r="G58" s="188"/>
      <c r="H58" s="188"/>
      <c r="I58" s="188"/>
      <c r="J58" s="188"/>
    </row>
    <row r="59" spans="1:10" s="319" customFormat="1" ht="45.75" customHeight="1" x14ac:dyDescent="0.25">
      <c r="A59" s="166" t="s">
        <v>498</v>
      </c>
      <c r="B59" s="324"/>
      <c r="C59" s="181"/>
      <c r="D59" s="315"/>
      <c r="E59" s="329">
        <v>6400</v>
      </c>
      <c r="F59" s="188"/>
      <c r="G59" s="188"/>
      <c r="H59" s="188"/>
      <c r="I59" s="188"/>
      <c r="J59" s="188"/>
    </row>
    <row r="60" spans="1:10" s="319" customFormat="1" ht="43.5" customHeight="1" x14ac:dyDescent="0.25">
      <c r="A60" s="166" t="s">
        <v>499</v>
      </c>
      <c r="B60" s="324"/>
      <c r="C60" s="181"/>
      <c r="D60" s="315"/>
      <c r="E60" s="329">
        <v>4822</v>
      </c>
      <c r="F60" s="188"/>
      <c r="G60" s="188"/>
      <c r="H60" s="188"/>
      <c r="I60" s="188"/>
      <c r="J60" s="188"/>
    </row>
    <row r="61" spans="1:10" s="327" customFormat="1" ht="21" customHeight="1" x14ac:dyDescent="0.25">
      <c r="A61" s="166" t="s">
        <v>500</v>
      </c>
      <c r="B61" s="324"/>
      <c r="C61" s="181"/>
      <c r="D61" s="315"/>
      <c r="E61" s="330">
        <v>196</v>
      </c>
      <c r="F61" s="188"/>
      <c r="G61" s="188"/>
      <c r="H61" s="188"/>
      <c r="I61" s="188"/>
      <c r="J61" s="188"/>
    </row>
    <row r="62" spans="1:10" s="327" customFormat="1" ht="21" customHeight="1" x14ac:dyDescent="0.25">
      <c r="A62" s="166" t="s">
        <v>501</v>
      </c>
      <c r="B62" s="324"/>
      <c r="C62" s="181"/>
      <c r="D62" s="315"/>
      <c r="E62" s="330">
        <v>194.5</v>
      </c>
      <c r="F62" s="188"/>
      <c r="G62" s="188"/>
      <c r="H62" s="188"/>
      <c r="I62" s="188"/>
      <c r="J62" s="188"/>
    </row>
    <row r="63" spans="1:10" s="319" customFormat="1" ht="42" customHeight="1" x14ac:dyDescent="0.25">
      <c r="A63" s="166" t="s">
        <v>502</v>
      </c>
      <c r="B63" s="324"/>
      <c r="C63" s="181"/>
      <c r="D63" s="315"/>
      <c r="E63" s="189">
        <v>7476.4</v>
      </c>
      <c r="F63" s="188"/>
      <c r="G63" s="188"/>
      <c r="H63" s="188"/>
      <c r="I63" s="188"/>
      <c r="J63" s="188"/>
    </row>
    <row r="64" spans="1:10" s="319" customFormat="1" ht="45" customHeight="1" x14ac:dyDescent="0.25">
      <c r="A64" s="166" t="s">
        <v>503</v>
      </c>
      <c r="B64" s="324"/>
      <c r="C64" s="181"/>
      <c r="D64" s="315"/>
      <c r="E64" s="189">
        <v>1557.9</v>
      </c>
      <c r="F64" s="188"/>
      <c r="G64" s="188"/>
      <c r="H64" s="188"/>
      <c r="I64" s="188"/>
      <c r="J64" s="188"/>
    </row>
    <row r="65" spans="1:10" s="319" customFormat="1" ht="43.5" customHeight="1" x14ac:dyDescent="0.25">
      <c r="A65" s="166" t="s">
        <v>504</v>
      </c>
      <c r="B65" s="324"/>
      <c r="C65" s="181"/>
      <c r="D65" s="315"/>
      <c r="E65" s="189">
        <v>324</v>
      </c>
      <c r="F65" s="188"/>
      <c r="G65" s="188"/>
      <c r="H65" s="188"/>
      <c r="I65" s="188"/>
      <c r="J65" s="188"/>
    </row>
    <row r="66" spans="1:10" s="319" customFormat="1" ht="21" customHeight="1" x14ac:dyDescent="0.3">
      <c r="A66" s="166" t="s">
        <v>505</v>
      </c>
      <c r="B66" s="324"/>
      <c r="C66" s="181"/>
      <c r="D66" s="315"/>
      <c r="E66" s="331">
        <v>93</v>
      </c>
      <c r="F66" s="188"/>
      <c r="G66" s="188"/>
      <c r="H66" s="188"/>
      <c r="I66" s="188"/>
      <c r="J66" s="188"/>
    </row>
    <row r="67" spans="1:10" s="327" customFormat="1" ht="21" customHeight="1" x14ac:dyDescent="0.25">
      <c r="A67" s="166" t="s">
        <v>506</v>
      </c>
      <c r="B67" s="324"/>
      <c r="C67" s="181"/>
      <c r="D67" s="315"/>
      <c r="E67" s="330">
        <v>9.6</v>
      </c>
      <c r="F67" s="188"/>
      <c r="G67" s="188"/>
      <c r="H67" s="188"/>
      <c r="I67" s="188"/>
      <c r="J67" s="188"/>
    </row>
    <row r="68" spans="1:10" s="327" customFormat="1" ht="21" customHeight="1" x14ac:dyDescent="0.25">
      <c r="A68" s="166" t="s">
        <v>507</v>
      </c>
      <c r="B68" s="324"/>
      <c r="C68" s="181"/>
      <c r="D68" s="315"/>
      <c r="E68" s="330">
        <v>19.3</v>
      </c>
      <c r="F68" s="188"/>
      <c r="G68" s="188"/>
      <c r="H68" s="188"/>
      <c r="I68" s="188"/>
      <c r="J68" s="188"/>
    </row>
    <row r="69" spans="1:10" s="327" customFormat="1" ht="21" customHeight="1" x14ac:dyDescent="0.25">
      <c r="A69" s="166" t="s">
        <v>508</v>
      </c>
      <c r="B69" s="324"/>
      <c r="C69" s="181"/>
      <c r="D69" s="315"/>
      <c r="E69" s="330">
        <v>36.5</v>
      </c>
      <c r="F69" s="188"/>
      <c r="G69" s="188"/>
      <c r="H69" s="188"/>
      <c r="I69" s="188"/>
      <c r="J69" s="188"/>
    </row>
    <row r="70" spans="1:10" s="327" customFormat="1" ht="21" customHeight="1" x14ac:dyDescent="0.25">
      <c r="A70" s="166" t="s">
        <v>509</v>
      </c>
      <c r="B70" s="324"/>
      <c r="C70" s="181"/>
      <c r="D70" s="315"/>
      <c r="E70" s="330">
        <v>40.4</v>
      </c>
      <c r="F70" s="188"/>
      <c r="G70" s="188"/>
      <c r="H70" s="188"/>
      <c r="I70" s="188"/>
      <c r="J70" s="188"/>
    </row>
    <row r="71" spans="1:10" s="319" customFormat="1" ht="45" customHeight="1" x14ac:dyDescent="0.3">
      <c r="A71" s="166" t="s">
        <v>418</v>
      </c>
      <c r="B71" s="324"/>
      <c r="C71" s="181"/>
      <c r="D71" s="315"/>
      <c r="E71" s="332"/>
      <c r="F71" s="181">
        <v>81.45</v>
      </c>
      <c r="G71" s="188"/>
      <c r="H71" s="188"/>
      <c r="I71" s="188"/>
      <c r="J71" s="181">
        <v>81.45</v>
      </c>
    </row>
    <row r="72" spans="1:10" s="319" customFormat="1" ht="21" customHeight="1" x14ac:dyDescent="0.3">
      <c r="A72" s="166" t="s">
        <v>419</v>
      </c>
      <c r="B72" s="324"/>
      <c r="C72" s="181"/>
      <c r="D72" s="315"/>
      <c r="E72" s="332"/>
      <c r="F72" s="188">
        <v>112.239996</v>
      </c>
      <c r="G72" s="188"/>
      <c r="H72" s="188"/>
      <c r="I72" s="188"/>
      <c r="J72" s="188">
        <v>112.239996</v>
      </c>
    </row>
    <row r="73" spans="1:10" s="319" customFormat="1" ht="21" customHeight="1" x14ac:dyDescent="0.3">
      <c r="A73" s="166" t="s">
        <v>420</v>
      </c>
      <c r="B73" s="324"/>
      <c r="C73" s="181"/>
      <c r="D73" s="315"/>
      <c r="E73" s="332"/>
      <c r="F73" s="188">
        <v>69.444996000000003</v>
      </c>
      <c r="G73" s="188"/>
      <c r="H73" s="188"/>
      <c r="I73" s="188"/>
      <c r="J73" s="188">
        <v>69.444996000000003</v>
      </c>
    </row>
    <row r="74" spans="1:10" s="319" customFormat="1" ht="63.75" customHeight="1" x14ac:dyDescent="0.3">
      <c r="A74" s="166" t="s">
        <v>295</v>
      </c>
      <c r="B74" s="324"/>
      <c r="C74" s="181"/>
      <c r="D74" s="315"/>
      <c r="E74" s="332"/>
      <c r="F74" s="188">
        <v>9.7650000000000006</v>
      </c>
      <c r="G74" s="188"/>
      <c r="H74" s="188"/>
      <c r="I74" s="188"/>
      <c r="J74" s="188">
        <v>9.7650000000000006</v>
      </c>
    </row>
    <row r="75" spans="1:10" s="319" customFormat="1" ht="22.5" customHeight="1" x14ac:dyDescent="0.3">
      <c r="A75" s="166" t="s">
        <v>421</v>
      </c>
      <c r="B75" s="324"/>
      <c r="C75" s="181"/>
      <c r="D75" s="315"/>
      <c r="E75" s="332"/>
      <c r="F75" s="188">
        <v>10.8</v>
      </c>
      <c r="G75" s="188"/>
      <c r="H75" s="188"/>
      <c r="I75" s="188"/>
      <c r="J75" s="188">
        <v>10.8</v>
      </c>
    </row>
    <row r="76" spans="1:10" s="319" customFormat="1" ht="43.5" customHeight="1" x14ac:dyDescent="0.3">
      <c r="A76" s="166" t="s">
        <v>422</v>
      </c>
      <c r="B76" s="324"/>
      <c r="C76" s="181"/>
      <c r="D76" s="315"/>
      <c r="E76" s="332"/>
      <c r="F76" s="188">
        <v>13.000007999999999</v>
      </c>
      <c r="G76" s="188"/>
      <c r="H76" s="188"/>
      <c r="I76" s="188"/>
      <c r="J76" s="188">
        <v>13.000007999999999</v>
      </c>
    </row>
    <row r="77" spans="1:10" s="319" customFormat="1" ht="21" customHeight="1" x14ac:dyDescent="0.3">
      <c r="A77" s="166" t="s">
        <v>423</v>
      </c>
      <c r="B77" s="324"/>
      <c r="C77" s="181"/>
      <c r="D77" s="315"/>
      <c r="E77" s="332"/>
      <c r="F77" s="188">
        <v>6.9600959999999992</v>
      </c>
      <c r="G77" s="188"/>
      <c r="H77" s="188"/>
      <c r="I77" s="188"/>
      <c r="J77" s="188">
        <v>6.9600959999999992</v>
      </c>
    </row>
    <row r="78" spans="1:10" s="319" customFormat="1" ht="21" customHeight="1" x14ac:dyDescent="0.3">
      <c r="A78" s="166" t="s">
        <v>424</v>
      </c>
      <c r="B78" s="324"/>
      <c r="C78" s="181"/>
      <c r="D78" s="315"/>
      <c r="E78" s="332"/>
      <c r="F78" s="188">
        <v>6.1099919999999992</v>
      </c>
      <c r="G78" s="188"/>
      <c r="H78" s="188"/>
      <c r="I78" s="188"/>
      <c r="J78" s="188">
        <v>6.1099919999999992</v>
      </c>
    </row>
    <row r="79" spans="1:10" s="319" customFormat="1" ht="21" customHeight="1" x14ac:dyDescent="0.3">
      <c r="A79" s="166" t="s">
        <v>425</v>
      </c>
      <c r="B79" s="324"/>
      <c r="C79" s="181"/>
      <c r="D79" s="315"/>
      <c r="E79" s="332"/>
      <c r="F79" s="188">
        <v>94.8</v>
      </c>
      <c r="G79" s="188"/>
      <c r="H79" s="188"/>
      <c r="I79" s="188"/>
      <c r="J79" s="188">
        <v>94.8</v>
      </c>
    </row>
    <row r="80" spans="1:10" s="319" customFormat="1" ht="21" customHeight="1" x14ac:dyDescent="0.3">
      <c r="A80" s="166" t="s">
        <v>426</v>
      </c>
      <c r="B80" s="324"/>
      <c r="C80" s="181"/>
      <c r="D80" s="315"/>
      <c r="E80" s="332"/>
      <c r="F80" s="188">
        <v>74.849999999999994</v>
      </c>
      <c r="G80" s="188"/>
      <c r="H80" s="188"/>
      <c r="I80" s="188"/>
      <c r="J80" s="188">
        <v>74.849999999999994</v>
      </c>
    </row>
    <row r="81" spans="1:10" s="319" customFormat="1" ht="21" customHeight="1" x14ac:dyDescent="0.3">
      <c r="A81" s="166" t="s">
        <v>427</v>
      </c>
      <c r="B81" s="324"/>
      <c r="C81" s="181"/>
      <c r="D81" s="315"/>
      <c r="E81" s="332"/>
      <c r="F81" s="188">
        <v>69.999995999999996</v>
      </c>
      <c r="G81" s="188"/>
      <c r="H81" s="188"/>
      <c r="I81" s="188"/>
      <c r="J81" s="188">
        <v>69.999995999999996</v>
      </c>
    </row>
    <row r="82" spans="1:10" s="319" customFormat="1" ht="21" customHeight="1" x14ac:dyDescent="0.3">
      <c r="A82" s="166" t="s">
        <v>428</v>
      </c>
      <c r="B82" s="324"/>
      <c r="C82" s="181"/>
      <c r="D82" s="315"/>
      <c r="E82" s="332"/>
      <c r="F82" s="188">
        <v>550.04775240000004</v>
      </c>
      <c r="G82" s="188"/>
      <c r="H82" s="188"/>
      <c r="I82" s="188"/>
      <c r="J82" s="188">
        <v>550.04775240000004</v>
      </c>
    </row>
    <row r="83" spans="1:10" s="319" customFormat="1" ht="40.5" customHeight="1" x14ac:dyDescent="0.3">
      <c r="A83" s="166" t="s">
        <v>429</v>
      </c>
      <c r="B83" s="324"/>
      <c r="C83" s="181"/>
      <c r="D83" s="315"/>
      <c r="E83" s="332"/>
      <c r="F83" s="188">
        <v>320.60000000000002</v>
      </c>
      <c r="G83" s="188"/>
      <c r="H83" s="188"/>
      <c r="I83" s="188"/>
      <c r="J83" s="188">
        <v>320.60000000000002</v>
      </c>
    </row>
    <row r="84" spans="1:10" s="319" customFormat="1" ht="39.75" customHeight="1" x14ac:dyDescent="0.3">
      <c r="A84" s="166" t="s">
        <v>429</v>
      </c>
      <c r="B84" s="324"/>
      <c r="C84" s="181"/>
      <c r="D84" s="315"/>
      <c r="E84" s="332"/>
      <c r="F84" s="188">
        <v>173.95</v>
      </c>
      <c r="G84" s="188"/>
      <c r="H84" s="188"/>
      <c r="I84" s="188"/>
      <c r="J84" s="188">
        <v>173.95</v>
      </c>
    </row>
    <row r="85" spans="1:10" s="319" customFormat="1" ht="42" customHeight="1" x14ac:dyDescent="0.3">
      <c r="A85" s="166" t="s">
        <v>429</v>
      </c>
      <c r="B85" s="324"/>
      <c r="C85" s="181"/>
      <c r="D85" s="315"/>
      <c r="E85" s="332"/>
      <c r="F85" s="188">
        <v>320.77500000000003</v>
      </c>
      <c r="G85" s="188"/>
      <c r="H85" s="188"/>
      <c r="I85" s="188"/>
      <c r="J85" s="188">
        <v>320.77500000000003</v>
      </c>
    </row>
    <row r="86" spans="1:10" s="319" customFormat="1" ht="42" customHeight="1" x14ac:dyDescent="0.3">
      <c r="A86" s="333" t="s">
        <v>430</v>
      </c>
      <c r="B86" s="324"/>
      <c r="C86" s="181"/>
      <c r="D86" s="315"/>
      <c r="E86" s="332"/>
      <c r="F86" s="188">
        <v>279.03679199999999</v>
      </c>
      <c r="G86" s="188"/>
      <c r="H86" s="188"/>
      <c r="I86" s="188"/>
      <c r="J86" s="188">
        <v>279.03679199999999</v>
      </c>
    </row>
    <row r="87" spans="1:10" s="319" customFormat="1" ht="21" customHeight="1" x14ac:dyDescent="0.3">
      <c r="A87" s="166" t="s">
        <v>511</v>
      </c>
      <c r="B87" s="324"/>
      <c r="C87" s="181"/>
      <c r="D87" s="315"/>
      <c r="E87" s="332"/>
      <c r="F87" s="188">
        <v>648.9</v>
      </c>
      <c r="G87" s="188"/>
      <c r="H87" s="188"/>
      <c r="I87" s="188"/>
      <c r="J87" s="188">
        <v>648.9</v>
      </c>
    </row>
    <row r="88" spans="1:10" s="319" customFormat="1" ht="182.25" customHeight="1" x14ac:dyDescent="0.3">
      <c r="A88" s="166" t="s">
        <v>580</v>
      </c>
      <c r="B88" s="324"/>
      <c r="C88" s="181"/>
      <c r="D88" s="315"/>
      <c r="E88" s="332"/>
      <c r="F88" s="188">
        <v>11869.999995799999</v>
      </c>
      <c r="G88" s="188"/>
      <c r="H88" s="188"/>
      <c r="I88" s="188"/>
      <c r="J88" s="188">
        <v>11869.999995799999</v>
      </c>
    </row>
    <row r="89" spans="1:10" s="319" customFormat="1" ht="21" customHeight="1" x14ac:dyDescent="0.3">
      <c r="A89" s="166" t="s">
        <v>431</v>
      </c>
      <c r="B89" s="324"/>
      <c r="C89" s="181"/>
      <c r="D89" s="315"/>
      <c r="E89" s="332"/>
      <c r="F89" s="188">
        <v>1858.2000170999997</v>
      </c>
      <c r="G89" s="188"/>
      <c r="H89" s="188"/>
      <c r="I89" s="188"/>
      <c r="J89" s="188">
        <v>1858.2000170999997</v>
      </c>
    </row>
    <row r="90" spans="1:10" s="319" customFormat="1" ht="45" customHeight="1" x14ac:dyDescent="0.3">
      <c r="A90" s="166" t="s">
        <v>432</v>
      </c>
      <c r="B90" s="324"/>
      <c r="C90" s="181"/>
      <c r="D90" s="315"/>
      <c r="E90" s="332"/>
      <c r="F90" s="188">
        <v>990.35998559999996</v>
      </c>
      <c r="G90" s="188"/>
      <c r="H90" s="188"/>
      <c r="I90" s="188"/>
      <c r="J90" s="188">
        <v>990.35998559999996</v>
      </c>
    </row>
    <row r="91" spans="1:10" s="319" customFormat="1" ht="42.75" customHeight="1" x14ac:dyDescent="0.3">
      <c r="A91" s="166" t="s">
        <v>433</v>
      </c>
      <c r="B91" s="324"/>
      <c r="C91" s="181"/>
      <c r="D91" s="315"/>
      <c r="E91" s="332"/>
      <c r="F91" s="188">
        <v>480.00003120000002</v>
      </c>
      <c r="G91" s="188"/>
      <c r="H91" s="188"/>
      <c r="I91" s="188"/>
      <c r="J91" s="188">
        <v>480.00003120000002</v>
      </c>
    </row>
    <row r="92" spans="1:10" s="319" customFormat="1" ht="90.75" customHeight="1" x14ac:dyDescent="0.3">
      <c r="A92" s="166" t="s">
        <v>434</v>
      </c>
      <c r="B92" s="324"/>
      <c r="C92" s="181"/>
      <c r="D92" s="315"/>
      <c r="E92" s="332"/>
      <c r="F92" s="188">
        <v>90.9159954</v>
      </c>
      <c r="G92" s="188"/>
      <c r="H92" s="188"/>
      <c r="I92" s="188"/>
      <c r="J92" s="188">
        <v>90.9159954</v>
      </c>
    </row>
    <row r="93" spans="1:10" s="319" customFormat="1" ht="62.25" customHeight="1" x14ac:dyDescent="0.3">
      <c r="A93" s="166" t="s">
        <v>296</v>
      </c>
      <c r="B93" s="324"/>
      <c r="C93" s="181"/>
      <c r="D93" s="315"/>
      <c r="E93" s="332"/>
      <c r="F93" s="188">
        <v>16.102697500000001</v>
      </c>
      <c r="G93" s="188"/>
      <c r="H93" s="188"/>
      <c r="I93" s="188"/>
      <c r="J93" s="188">
        <v>16.102697500000001</v>
      </c>
    </row>
    <row r="94" spans="1:10" s="319" customFormat="1" ht="44.25" customHeight="1" x14ac:dyDescent="0.3">
      <c r="A94" s="166" t="s">
        <v>435</v>
      </c>
      <c r="B94" s="324"/>
      <c r="C94" s="181"/>
      <c r="D94" s="315"/>
      <c r="E94" s="332"/>
      <c r="F94" s="188">
        <v>133.7174613</v>
      </c>
      <c r="G94" s="188"/>
      <c r="H94" s="188"/>
      <c r="I94" s="188"/>
      <c r="J94" s="188">
        <v>133.7174613</v>
      </c>
    </row>
    <row r="95" spans="1:10" s="319" customFormat="1" ht="40.5" customHeight="1" x14ac:dyDescent="0.3">
      <c r="A95" s="166" t="s">
        <v>436</v>
      </c>
      <c r="B95" s="324"/>
      <c r="C95" s="181"/>
      <c r="D95" s="315"/>
      <c r="E95" s="332"/>
      <c r="F95" s="188">
        <v>430.50000149999994</v>
      </c>
      <c r="G95" s="188"/>
      <c r="H95" s="188"/>
      <c r="I95" s="188"/>
      <c r="J95" s="188">
        <v>430.50000149999994</v>
      </c>
    </row>
    <row r="96" spans="1:10" s="319" customFormat="1" ht="41.25" customHeight="1" x14ac:dyDescent="0.3">
      <c r="A96" s="166" t="s">
        <v>297</v>
      </c>
      <c r="B96" s="324"/>
      <c r="C96" s="181"/>
      <c r="D96" s="315"/>
      <c r="E96" s="332"/>
      <c r="F96" s="188">
        <v>439.99999199999996</v>
      </c>
      <c r="G96" s="188"/>
      <c r="H96" s="188"/>
      <c r="I96" s="188"/>
      <c r="J96" s="188">
        <v>439.99999199999996</v>
      </c>
    </row>
    <row r="97" spans="1:10" s="319" customFormat="1" ht="42.75" customHeight="1" x14ac:dyDescent="0.3">
      <c r="A97" s="166" t="s">
        <v>437</v>
      </c>
      <c r="B97" s="324"/>
      <c r="C97" s="181"/>
      <c r="D97" s="315"/>
      <c r="E97" s="332"/>
      <c r="F97" s="188">
        <v>1811.8800702000001</v>
      </c>
      <c r="G97" s="188"/>
      <c r="H97" s="188"/>
      <c r="I97" s="188"/>
      <c r="J97" s="188">
        <v>1811.8800702000001</v>
      </c>
    </row>
    <row r="98" spans="1:10" s="319" customFormat="1" ht="19.5" customHeight="1" x14ac:dyDescent="0.3">
      <c r="A98" s="166" t="s">
        <v>438</v>
      </c>
      <c r="B98" s="324"/>
      <c r="C98" s="181"/>
      <c r="D98" s="315"/>
      <c r="E98" s="332"/>
      <c r="F98" s="188">
        <v>446.3199836</v>
      </c>
      <c r="G98" s="188"/>
      <c r="H98" s="188"/>
      <c r="I98" s="188"/>
      <c r="J98" s="188">
        <v>446.3199836</v>
      </c>
    </row>
    <row r="99" spans="1:10" s="319" customFormat="1" ht="43.5" customHeight="1" x14ac:dyDescent="0.3">
      <c r="A99" s="166" t="s">
        <v>439</v>
      </c>
      <c r="B99" s="324"/>
      <c r="C99" s="181"/>
      <c r="D99" s="315"/>
      <c r="E99" s="332"/>
      <c r="F99" s="188">
        <v>472.08001960000007</v>
      </c>
      <c r="G99" s="188"/>
      <c r="H99" s="188"/>
      <c r="I99" s="188"/>
      <c r="J99" s="188">
        <v>472.08001960000007</v>
      </c>
    </row>
    <row r="100" spans="1:10" s="319" customFormat="1" ht="26.25" customHeight="1" x14ac:dyDescent="0.3">
      <c r="A100" s="166" t="s">
        <v>440</v>
      </c>
      <c r="B100" s="324"/>
      <c r="C100" s="181"/>
      <c r="D100" s="315"/>
      <c r="E100" s="332"/>
      <c r="F100" s="188">
        <v>24.475403999999997</v>
      </c>
      <c r="G100" s="188"/>
      <c r="H100" s="188"/>
      <c r="I100" s="188"/>
      <c r="J100" s="188">
        <v>24.475403999999997</v>
      </c>
    </row>
    <row r="101" spans="1:10" s="319" customFormat="1" ht="43.5" customHeight="1" x14ac:dyDescent="0.3">
      <c r="A101" s="166" t="s">
        <v>441</v>
      </c>
      <c r="B101" s="324"/>
      <c r="C101" s="181"/>
      <c r="D101" s="315"/>
      <c r="E101" s="332"/>
      <c r="F101" s="188">
        <v>26.701404</v>
      </c>
      <c r="G101" s="188"/>
      <c r="H101" s="188"/>
      <c r="I101" s="188"/>
      <c r="J101" s="188">
        <v>26.701404</v>
      </c>
    </row>
    <row r="102" spans="1:10" s="319" customFormat="1" ht="62.25" customHeight="1" x14ac:dyDescent="0.3">
      <c r="A102" s="166" t="s">
        <v>442</v>
      </c>
      <c r="B102" s="324"/>
      <c r="C102" s="181"/>
      <c r="D102" s="315"/>
      <c r="E102" s="332"/>
      <c r="F102" s="188">
        <v>172.51499999999999</v>
      </c>
      <c r="G102" s="188"/>
      <c r="H102" s="188"/>
      <c r="I102" s="188"/>
      <c r="J102" s="188">
        <v>172.51499999999999</v>
      </c>
    </row>
    <row r="103" spans="1:10" s="319" customFormat="1" ht="20.25" customHeight="1" x14ac:dyDescent="0.3">
      <c r="A103" s="166" t="s">
        <v>443</v>
      </c>
      <c r="B103" s="324"/>
      <c r="C103" s="181"/>
      <c r="D103" s="315"/>
      <c r="E103" s="332"/>
      <c r="F103" s="188">
        <v>16.843404</v>
      </c>
      <c r="G103" s="188"/>
      <c r="H103" s="188"/>
      <c r="I103" s="188"/>
      <c r="J103" s="188">
        <v>16.843404</v>
      </c>
    </row>
    <row r="104" spans="1:10" s="319" customFormat="1" ht="39.75" customHeight="1" x14ac:dyDescent="0.3">
      <c r="A104" s="166" t="s">
        <v>444</v>
      </c>
      <c r="B104" s="324"/>
      <c r="C104" s="181"/>
      <c r="D104" s="315"/>
      <c r="E104" s="332"/>
      <c r="F104" s="188">
        <v>81.725999999999999</v>
      </c>
      <c r="G104" s="188"/>
      <c r="H104" s="188"/>
      <c r="I104" s="188"/>
      <c r="J104" s="188">
        <v>81.725999999999999</v>
      </c>
    </row>
    <row r="105" spans="1:10" s="319" customFormat="1" ht="21" customHeight="1" x14ac:dyDescent="0.3">
      <c r="A105" s="166" t="s">
        <v>445</v>
      </c>
      <c r="B105" s="324"/>
      <c r="C105" s="181"/>
      <c r="D105" s="315"/>
      <c r="E105" s="332"/>
      <c r="F105" s="188">
        <v>43.820399999999999</v>
      </c>
      <c r="G105" s="188"/>
      <c r="H105" s="188"/>
      <c r="I105" s="188"/>
      <c r="J105" s="188">
        <v>43.820399999999999</v>
      </c>
    </row>
    <row r="106" spans="1:10" s="319" customFormat="1" ht="21" customHeight="1" x14ac:dyDescent="0.3">
      <c r="A106" s="166" t="s">
        <v>446</v>
      </c>
      <c r="B106" s="324"/>
      <c r="C106" s="181"/>
      <c r="D106" s="315"/>
      <c r="E106" s="332"/>
      <c r="F106" s="188">
        <v>26.796803999999998</v>
      </c>
      <c r="G106" s="188"/>
      <c r="H106" s="188"/>
      <c r="I106" s="188"/>
      <c r="J106" s="188">
        <v>26.796803999999998</v>
      </c>
    </row>
    <row r="107" spans="1:10" s="319" customFormat="1" ht="43.5" customHeight="1" x14ac:dyDescent="0.3">
      <c r="A107" s="166" t="s">
        <v>447</v>
      </c>
      <c r="B107" s="324"/>
      <c r="C107" s="181"/>
      <c r="D107" s="315"/>
      <c r="E107" s="332"/>
      <c r="F107" s="188">
        <v>17.935200000000002</v>
      </c>
      <c r="G107" s="188"/>
      <c r="H107" s="188"/>
      <c r="I107" s="188"/>
      <c r="J107" s="188">
        <v>17.935200000000002</v>
      </c>
    </row>
    <row r="108" spans="1:10" s="319" customFormat="1" ht="21" customHeight="1" x14ac:dyDescent="0.3">
      <c r="A108" s="166" t="s">
        <v>448</v>
      </c>
      <c r="B108" s="324"/>
      <c r="C108" s="181"/>
      <c r="D108" s="315"/>
      <c r="E108" s="332"/>
      <c r="F108" s="188">
        <v>13.843596</v>
      </c>
      <c r="G108" s="188"/>
      <c r="H108" s="188"/>
      <c r="I108" s="188"/>
      <c r="J108" s="188">
        <v>13.843596</v>
      </c>
    </row>
    <row r="109" spans="1:10" s="319" customFormat="1" ht="42.75" customHeight="1" x14ac:dyDescent="0.3">
      <c r="A109" s="166" t="s">
        <v>447</v>
      </c>
      <c r="B109" s="324"/>
      <c r="C109" s="181"/>
      <c r="D109" s="315"/>
      <c r="E109" s="332"/>
      <c r="F109" s="188">
        <v>17.935200000000002</v>
      </c>
      <c r="G109" s="188"/>
      <c r="H109" s="188"/>
      <c r="I109" s="188"/>
      <c r="J109" s="188">
        <v>17.935200000000002</v>
      </c>
    </row>
    <row r="110" spans="1:10" s="319" customFormat="1" ht="41.25" customHeight="1" x14ac:dyDescent="0.3">
      <c r="A110" s="166" t="s">
        <v>449</v>
      </c>
      <c r="B110" s="324"/>
      <c r="C110" s="181"/>
      <c r="D110" s="315"/>
      <c r="E110" s="332"/>
      <c r="F110" s="188">
        <v>28.323203999999997</v>
      </c>
      <c r="G110" s="188"/>
      <c r="H110" s="188"/>
      <c r="I110" s="188"/>
      <c r="J110" s="188">
        <v>28.323203999999997</v>
      </c>
    </row>
    <row r="111" spans="1:10" s="319" customFormat="1" ht="42.75" customHeight="1" x14ac:dyDescent="0.3">
      <c r="A111" s="166" t="s">
        <v>450</v>
      </c>
      <c r="B111" s="324"/>
      <c r="C111" s="181"/>
      <c r="D111" s="315"/>
      <c r="E111" s="332"/>
      <c r="F111" s="188">
        <v>27.061799999999998</v>
      </c>
      <c r="G111" s="188"/>
      <c r="H111" s="188"/>
      <c r="I111" s="188"/>
      <c r="J111" s="188">
        <v>27.061799999999998</v>
      </c>
    </row>
    <row r="112" spans="1:10" s="319" customFormat="1" ht="42.75" customHeight="1" x14ac:dyDescent="0.3">
      <c r="A112" s="166" t="s">
        <v>451</v>
      </c>
      <c r="B112" s="324"/>
      <c r="C112" s="181"/>
      <c r="D112" s="315"/>
      <c r="E112" s="332"/>
      <c r="F112" s="188">
        <v>42.675599999999996</v>
      </c>
      <c r="G112" s="188"/>
      <c r="H112" s="188"/>
      <c r="I112" s="188"/>
      <c r="J112" s="188">
        <v>42.675599999999996</v>
      </c>
    </row>
    <row r="113" spans="1:10" s="319" customFormat="1" ht="41.25" customHeight="1" x14ac:dyDescent="0.3">
      <c r="A113" s="166" t="s">
        <v>450</v>
      </c>
      <c r="B113" s="324"/>
      <c r="C113" s="181"/>
      <c r="D113" s="315"/>
      <c r="E113" s="332"/>
      <c r="F113" s="188">
        <v>54.123599999999996</v>
      </c>
      <c r="G113" s="188"/>
      <c r="H113" s="188"/>
      <c r="I113" s="188"/>
      <c r="J113" s="188">
        <v>54.123599999999996</v>
      </c>
    </row>
    <row r="114" spans="1:10" s="319" customFormat="1" ht="42.75" customHeight="1" x14ac:dyDescent="0.3">
      <c r="A114" s="166" t="s">
        <v>452</v>
      </c>
      <c r="B114" s="324"/>
      <c r="C114" s="181"/>
      <c r="D114" s="315"/>
      <c r="E114" s="332"/>
      <c r="F114" s="188">
        <v>64.946196</v>
      </c>
      <c r="G114" s="188"/>
      <c r="H114" s="188"/>
      <c r="I114" s="188"/>
      <c r="J114" s="188">
        <v>64.946196</v>
      </c>
    </row>
    <row r="115" spans="1:10" s="319" customFormat="1" ht="21" customHeight="1" x14ac:dyDescent="0.3">
      <c r="A115" s="166" t="s">
        <v>440</v>
      </c>
      <c r="B115" s="324"/>
      <c r="C115" s="181"/>
      <c r="D115" s="315"/>
      <c r="E115" s="332"/>
      <c r="F115" s="188">
        <v>24.475403999999997</v>
      </c>
      <c r="G115" s="188"/>
      <c r="H115" s="188"/>
      <c r="I115" s="188"/>
      <c r="J115" s="188">
        <v>24.475403999999997</v>
      </c>
    </row>
    <row r="116" spans="1:10" s="319" customFormat="1" ht="21" customHeight="1" x14ac:dyDescent="0.3">
      <c r="A116" s="166" t="s">
        <v>453</v>
      </c>
      <c r="B116" s="324"/>
      <c r="C116" s="181"/>
      <c r="D116" s="315"/>
      <c r="E116" s="332"/>
      <c r="F116" s="188">
        <v>22.694603999999995</v>
      </c>
      <c r="G116" s="188"/>
      <c r="H116" s="188"/>
      <c r="I116" s="188"/>
      <c r="J116" s="188">
        <v>22.694603999999995</v>
      </c>
    </row>
    <row r="117" spans="1:10" s="319" customFormat="1" ht="21" customHeight="1" x14ac:dyDescent="0.3">
      <c r="A117" s="166" t="s">
        <v>448</v>
      </c>
      <c r="B117" s="324"/>
      <c r="C117" s="181"/>
      <c r="D117" s="315"/>
      <c r="E117" s="332"/>
      <c r="F117" s="188">
        <v>13.843596</v>
      </c>
      <c r="G117" s="188"/>
      <c r="H117" s="188"/>
      <c r="I117" s="188"/>
      <c r="J117" s="188">
        <v>13.843596</v>
      </c>
    </row>
    <row r="118" spans="1:10" s="319" customFormat="1" ht="43.5" customHeight="1" x14ac:dyDescent="0.3">
      <c r="A118" s="166" t="s">
        <v>454</v>
      </c>
      <c r="B118" s="324"/>
      <c r="C118" s="181"/>
      <c r="D118" s="315"/>
      <c r="E118" s="332"/>
      <c r="F118" s="188">
        <v>206.3184</v>
      </c>
      <c r="G118" s="188"/>
      <c r="H118" s="188"/>
      <c r="I118" s="188"/>
      <c r="J118" s="188">
        <v>206.3184</v>
      </c>
    </row>
    <row r="119" spans="1:10" s="319" customFormat="1" ht="21" customHeight="1" x14ac:dyDescent="0.3">
      <c r="A119" s="166" t="s">
        <v>455</v>
      </c>
      <c r="B119" s="324"/>
      <c r="C119" s="181"/>
      <c r="D119" s="315"/>
      <c r="E119" s="332"/>
      <c r="F119" s="188">
        <v>20.956199999999999</v>
      </c>
      <c r="G119" s="188"/>
      <c r="H119" s="188"/>
      <c r="I119" s="188"/>
      <c r="J119" s="188">
        <v>20.956199999999999</v>
      </c>
    </row>
    <row r="120" spans="1:10" s="319" customFormat="1" ht="21" customHeight="1" x14ac:dyDescent="0.3">
      <c r="A120" s="166" t="s">
        <v>453</v>
      </c>
      <c r="B120" s="324"/>
      <c r="C120" s="181"/>
      <c r="D120" s="315"/>
      <c r="E120" s="332"/>
      <c r="F120" s="188">
        <v>22.694603999999995</v>
      </c>
      <c r="G120" s="188"/>
      <c r="H120" s="188"/>
      <c r="I120" s="188"/>
      <c r="J120" s="188">
        <v>22.694603999999995</v>
      </c>
    </row>
    <row r="121" spans="1:10" s="319" customFormat="1" ht="39" customHeight="1" x14ac:dyDescent="0.3">
      <c r="A121" s="166" t="s">
        <v>450</v>
      </c>
      <c r="B121" s="324"/>
      <c r="C121" s="181"/>
      <c r="D121" s="315"/>
      <c r="E121" s="332"/>
      <c r="F121" s="188">
        <v>54.123599999999996</v>
      </c>
      <c r="G121" s="188"/>
      <c r="H121" s="188"/>
      <c r="I121" s="188"/>
      <c r="J121" s="188">
        <v>54.123599999999996</v>
      </c>
    </row>
    <row r="122" spans="1:10" s="319" customFormat="1" ht="38.25" customHeight="1" x14ac:dyDescent="0.3">
      <c r="A122" s="166" t="s">
        <v>450</v>
      </c>
      <c r="B122" s="324"/>
      <c r="C122" s="181"/>
      <c r="D122" s="315"/>
      <c r="E122" s="332"/>
      <c r="F122" s="188">
        <v>27.061799999999998</v>
      </c>
      <c r="G122" s="188"/>
      <c r="H122" s="188"/>
      <c r="I122" s="188"/>
      <c r="J122" s="188">
        <v>27.061799999999998</v>
      </c>
    </row>
    <row r="123" spans="1:10" s="319" customFormat="1" ht="41.25" customHeight="1" x14ac:dyDescent="0.3">
      <c r="A123" s="166" t="s">
        <v>451</v>
      </c>
      <c r="B123" s="324"/>
      <c r="C123" s="181"/>
      <c r="D123" s="315"/>
      <c r="E123" s="332"/>
      <c r="F123" s="188">
        <v>42.675599999999996</v>
      </c>
      <c r="G123" s="188"/>
      <c r="H123" s="188"/>
      <c r="I123" s="188"/>
      <c r="J123" s="188">
        <v>42.675599999999996</v>
      </c>
    </row>
    <row r="124" spans="1:10" s="319" customFormat="1" ht="40.5" customHeight="1" x14ac:dyDescent="0.3">
      <c r="A124" s="166" t="s">
        <v>456</v>
      </c>
      <c r="B124" s="324"/>
      <c r="C124" s="181"/>
      <c r="D124" s="315"/>
      <c r="E124" s="332"/>
      <c r="F124" s="188">
        <v>121.2</v>
      </c>
      <c r="G124" s="188"/>
      <c r="H124" s="188"/>
      <c r="I124" s="188"/>
      <c r="J124" s="188">
        <v>121.2</v>
      </c>
    </row>
    <row r="125" spans="1:10" s="319" customFormat="1" ht="41.25" customHeight="1" x14ac:dyDescent="0.3">
      <c r="A125" s="166" t="s">
        <v>457</v>
      </c>
      <c r="B125" s="324"/>
      <c r="C125" s="181"/>
      <c r="D125" s="315"/>
      <c r="E125" s="332"/>
      <c r="F125" s="188">
        <v>17.309795999999999</v>
      </c>
      <c r="G125" s="188"/>
      <c r="H125" s="188"/>
      <c r="I125" s="188"/>
      <c r="J125" s="188">
        <v>17.309795999999999</v>
      </c>
    </row>
    <row r="126" spans="1:10" s="319" customFormat="1" ht="39" customHeight="1" x14ac:dyDescent="0.3">
      <c r="A126" s="166" t="s">
        <v>458</v>
      </c>
      <c r="B126" s="324"/>
      <c r="C126" s="181"/>
      <c r="D126" s="315"/>
      <c r="E126" s="332"/>
      <c r="F126" s="188">
        <v>54.526403999999992</v>
      </c>
      <c r="G126" s="188"/>
      <c r="H126" s="188"/>
      <c r="I126" s="188"/>
      <c r="J126" s="188">
        <v>54.526403999999992</v>
      </c>
    </row>
    <row r="127" spans="1:10" s="319" customFormat="1" ht="21" customHeight="1" x14ac:dyDescent="0.3">
      <c r="A127" s="166" t="s">
        <v>459</v>
      </c>
      <c r="B127" s="324"/>
      <c r="C127" s="181"/>
      <c r="D127" s="315"/>
      <c r="E127" s="332"/>
      <c r="F127" s="188">
        <v>31.757603999999997</v>
      </c>
      <c r="G127" s="188"/>
      <c r="H127" s="188"/>
      <c r="I127" s="188"/>
      <c r="J127" s="188">
        <v>31.757603999999997</v>
      </c>
    </row>
    <row r="128" spans="1:10" s="319" customFormat="1" ht="39" customHeight="1" x14ac:dyDescent="0.3">
      <c r="A128" s="166" t="s">
        <v>460</v>
      </c>
      <c r="B128" s="324"/>
      <c r="C128" s="181"/>
      <c r="D128" s="315"/>
      <c r="E128" s="332"/>
      <c r="F128" s="188">
        <v>10.483404</v>
      </c>
      <c r="G128" s="188"/>
      <c r="H128" s="188"/>
      <c r="I128" s="188"/>
      <c r="J128" s="188">
        <v>10.483404</v>
      </c>
    </row>
    <row r="129" spans="1:10" s="319" customFormat="1" ht="43.5" customHeight="1" x14ac:dyDescent="0.3">
      <c r="A129" s="166" t="s">
        <v>457</v>
      </c>
      <c r="B129" s="324"/>
      <c r="C129" s="181"/>
      <c r="D129" s="315"/>
      <c r="E129" s="332"/>
      <c r="F129" s="188">
        <v>34.6</v>
      </c>
      <c r="G129" s="188"/>
      <c r="H129" s="188"/>
      <c r="I129" s="188"/>
      <c r="J129" s="188">
        <v>34.6</v>
      </c>
    </row>
    <row r="130" spans="1:10" s="319" customFormat="1" ht="40.5" customHeight="1" x14ac:dyDescent="0.3">
      <c r="A130" s="166" t="s">
        <v>458</v>
      </c>
      <c r="B130" s="324"/>
      <c r="C130" s="181"/>
      <c r="D130" s="315"/>
      <c r="E130" s="332"/>
      <c r="F130" s="188">
        <v>109.1</v>
      </c>
      <c r="G130" s="188"/>
      <c r="H130" s="188"/>
      <c r="I130" s="188"/>
      <c r="J130" s="188">
        <v>109.1</v>
      </c>
    </row>
    <row r="131" spans="1:10" s="319" customFormat="1" ht="40.5" customHeight="1" x14ac:dyDescent="0.3">
      <c r="A131" s="166" t="s">
        <v>461</v>
      </c>
      <c r="B131" s="324"/>
      <c r="C131" s="181"/>
      <c r="D131" s="315"/>
      <c r="E131" s="332"/>
      <c r="F131" s="188">
        <v>31.768199999999997</v>
      </c>
      <c r="G131" s="188"/>
      <c r="H131" s="188"/>
      <c r="I131" s="188"/>
      <c r="J131" s="188">
        <v>31.768199999999997</v>
      </c>
    </row>
    <row r="132" spans="1:10" s="319" customFormat="1" ht="41.25" customHeight="1" x14ac:dyDescent="0.3">
      <c r="A132" s="166" t="s">
        <v>462</v>
      </c>
      <c r="B132" s="324"/>
      <c r="C132" s="181"/>
      <c r="D132" s="315"/>
      <c r="E132" s="332"/>
      <c r="F132" s="188">
        <v>17.638403999999998</v>
      </c>
      <c r="G132" s="188"/>
      <c r="H132" s="188"/>
      <c r="I132" s="188"/>
      <c r="J132" s="188">
        <v>17.638403999999998</v>
      </c>
    </row>
    <row r="133" spans="1:10" s="319" customFormat="1" ht="21" customHeight="1" x14ac:dyDescent="0.3">
      <c r="A133" s="166" t="s">
        <v>440</v>
      </c>
      <c r="B133" s="324"/>
      <c r="C133" s="181"/>
      <c r="D133" s="315"/>
      <c r="E133" s="332"/>
      <c r="F133" s="188">
        <v>73.426211999999978</v>
      </c>
      <c r="G133" s="188"/>
      <c r="H133" s="188"/>
      <c r="I133" s="188"/>
      <c r="J133" s="188">
        <v>73.426211999999978</v>
      </c>
    </row>
    <row r="134" spans="1:10" s="319" customFormat="1" ht="21" customHeight="1" x14ac:dyDescent="0.3">
      <c r="A134" s="166" t="s">
        <v>448</v>
      </c>
      <c r="B134" s="324"/>
      <c r="C134" s="181"/>
      <c r="D134" s="315"/>
      <c r="E134" s="332"/>
      <c r="F134" s="188">
        <v>83.061575999999988</v>
      </c>
      <c r="G134" s="188"/>
      <c r="H134" s="188"/>
      <c r="I134" s="188"/>
      <c r="J134" s="188">
        <v>83.061575999999988</v>
      </c>
    </row>
    <row r="135" spans="1:10" s="319" customFormat="1" ht="43.5" customHeight="1" x14ac:dyDescent="0.3">
      <c r="A135" s="166" t="s">
        <v>450</v>
      </c>
      <c r="B135" s="324"/>
      <c r="C135" s="181"/>
      <c r="D135" s="315"/>
      <c r="E135" s="332"/>
      <c r="F135" s="188">
        <v>81.185399999999987</v>
      </c>
      <c r="G135" s="188"/>
      <c r="H135" s="188"/>
      <c r="I135" s="188"/>
      <c r="J135" s="188">
        <v>81.185399999999987</v>
      </c>
    </row>
    <row r="136" spans="1:10" s="319" customFormat="1" ht="41.25" customHeight="1" x14ac:dyDescent="0.3">
      <c r="A136" s="166" t="s">
        <v>463</v>
      </c>
      <c r="B136" s="324"/>
      <c r="C136" s="181"/>
      <c r="D136" s="315"/>
      <c r="E136" s="332"/>
      <c r="F136" s="188">
        <v>201.45301200000003</v>
      </c>
      <c r="G136" s="188"/>
      <c r="H136" s="188"/>
      <c r="I136" s="188"/>
      <c r="J136" s="188">
        <v>201.45301200000003</v>
      </c>
    </row>
    <row r="137" spans="1:10" s="319" customFormat="1" ht="21" customHeight="1" x14ac:dyDescent="0.3">
      <c r="A137" s="166" t="s">
        <v>440</v>
      </c>
      <c r="B137" s="324"/>
      <c r="C137" s="181"/>
      <c r="D137" s="315"/>
      <c r="E137" s="332"/>
      <c r="F137" s="188">
        <v>48.950807999999995</v>
      </c>
      <c r="G137" s="188"/>
      <c r="H137" s="188"/>
      <c r="I137" s="188"/>
      <c r="J137" s="188">
        <v>48.950807999999995</v>
      </c>
    </row>
    <row r="138" spans="1:10" s="319" customFormat="1" ht="43.5" customHeight="1" x14ac:dyDescent="0.3">
      <c r="A138" s="166" t="s">
        <v>450</v>
      </c>
      <c r="B138" s="324"/>
      <c r="C138" s="181"/>
      <c r="D138" s="315"/>
      <c r="E138" s="332"/>
      <c r="F138" s="188">
        <v>270.60000000000002</v>
      </c>
      <c r="G138" s="188"/>
      <c r="H138" s="188"/>
      <c r="I138" s="188"/>
      <c r="J138" s="188">
        <v>270.60000000000002</v>
      </c>
    </row>
    <row r="139" spans="1:10" s="319" customFormat="1" ht="43.5" customHeight="1" x14ac:dyDescent="0.3">
      <c r="A139" s="166" t="s">
        <v>451</v>
      </c>
      <c r="B139" s="324"/>
      <c r="C139" s="181"/>
      <c r="D139" s="315"/>
      <c r="E139" s="332"/>
      <c r="F139" s="188">
        <v>42.7</v>
      </c>
      <c r="G139" s="188"/>
      <c r="H139" s="188"/>
      <c r="I139" s="188"/>
      <c r="J139" s="188">
        <v>42.7</v>
      </c>
    </row>
    <row r="140" spans="1:10" s="319" customFormat="1" ht="126" customHeight="1" x14ac:dyDescent="0.3">
      <c r="A140" s="166" t="s">
        <v>464</v>
      </c>
      <c r="B140" s="324"/>
      <c r="C140" s="181"/>
      <c r="D140" s="315"/>
      <c r="E140" s="332"/>
      <c r="F140" s="188">
        <v>1284</v>
      </c>
      <c r="G140" s="188"/>
      <c r="H140" s="188"/>
      <c r="I140" s="188"/>
      <c r="J140" s="188">
        <v>1284</v>
      </c>
    </row>
    <row r="141" spans="1:10" s="319" customFormat="1" ht="42.75" customHeight="1" x14ac:dyDescent="0.3">
      <c r="A141" s="334" t="s">
        <v>465</v>
      </c>
      <c r="B141" s="324"/>
      <c r="C141" s="181"/>
      <c r="D141" s="315"/>
      <c r="E141" s="332"/>
      <c r="F141" s="188">
        <v>68.835671999999988</v>
      </c>
      <c r="G141" s="188"/>
      <c r="H141" s="188"/>
      <c r="I141" s="188"/>
      <c r="J141" s="188">
        <v>68.835671999999988</v>
      </c>
    </row>
    <row r="142" spans="1:10" s="319" customFormat="1" ht="41.25" customHeight="1" x14ac:dyDescent="0.3">
      <c r="A142" s="334" t="s">
        <v>466</v>
      </c>
      <c r="B142" s="324"/>
      <c r="C142" s="181"/>
      <c r="D142" s="315"/>
      <c r="E142" s="332"/>
      <c r="F142" s="188">
        <v>188</v>
      </c>
      <c r="G142" s="188"/>
      <c r="H142" s="188"/>
      <c r="I142" s="188"/>
      <c r="J142" s="188">
        <v>188</v>
      </c>
    </row>
    <row r="143" spans="1:10" s="319" customFormat="1" ht="43.5" customHeight="1" x14ac:dyDescent="0.3">
      <c r="A143" s="166" t="s">
        <v>467</v>
      </c>
      <c r="B143" s="324"/>
      <c r="C143" s="181"/>
      <c r="D143" s="315"/>
      <c r="E143" s="332"/>
      <c r="F143" s="188">
        <v>207.9</v>
      </c>
      <c r="G143" s="188"/>
      <c r="H143" s="188"/>
      <c r="I143" s="188"/>
      <c r="J143" s="188">
        <v>207.9</v>
      </c>
    </row>
    <row r="144" spans="1:10" s="319" customFormat="1" ht="43.5" customHeight="1" x14ac:dyDescent="0.3">
      <c r="A144" s="166" t="s">
        <v>513</v>
      </c>
      <c r="B144" s="324"/>
      <c r="C144" s="181"/>
      <c r="D144" s="315"/>
      <c r="E144" s="332"/>
      <c r="F144" s="181">
        <v>111.1</v>
      </c>
      <c r="G144" s="188"/>
      <c r="H144" s="188"/>
      <c r="I144" s="188"/>
      <c r="J144" s="181">
        <v>111.1</v>
      </c>
    </row>
    <row r="145" spans="1:10" s="319" customFormat="1" ht="63.75" customHeight="1" x14ac:dyDescent="0.3">
      <c r="A145" s="166" t="s">
        <v>468</v>
      </c>
      <c r="B145" s="324"/>
      <c r="C145" s="181"/>
      <c r="D145" s="315"/>
      <c r="E145" s="332"/>
      <c r="F145" s="181">
        <v>232.8</v>
      </c>
      <c r="G145" s="188"/>
      <c r="H145" s="188"/>
      <c r="I145" s="188"/>
      <c r="J145" s="181">
        <v>232.8</v>
      </c>
    </row>
    <row r="146" spans="1:10" s="319" customFormat="1" ht="102" customHeight="1" x14ac:dyDescent="0.3">
      <c r="A146" s="334" t="s">
        <v>469</v>
      </c>
      <c r="B146" s="324"/>
      <c r="C146" s="181"/>
      <c r="D146" s="315"/>
      <c r="E146" s="332"/>
      <c r="F146" s="181">
        <v>2184.9</v>
      </c>
      <c r="G146" s="188"/>
      <c r="H146" s="188"/>
      <c r="I146" s="188"/>
      <c r="J146" s="181">
        <v>2184.9</v>
      </c>
    </row>
    <row r="147" spans="1:10" s="319" customFormat="1" ht="61.5" customHeight="1" x14ac:dyDescent="0.3">
      <c r="A147" s="334" t="s">
        <v>470</v>
      </c>
      <c r="B147" s="324"/>
      <c r="C147" s="181"/>
      <c r="D147" s="315"/>
      <c r="E147" s="332"/>
      <c r="F147" s="181">
        <v>2010.3</v>
      </c>
      <c r="G147" s="188"/>
      <c r="H147" s="188"/>
      <c r="I147" s="188"/>
      <c r="J147" s="181">
        <v>2010.3</v>
      </c>
    </row>
    <row r="148" spans="1:10" s="319" customFormat="1" ht="123" customHeight="1" x14ac:dyDescent="0.3">
      <c r="A148" s="334" t="s">
        <v>471</v>
      </c>
      <c r="B148" s="324"/>
      <c r="C148" s="181"/>
      <c r="D148" s="315"/>
      <c r="E148" s="332"/>
      <c r="F148" s="181">
        <v>482.1</v>
      </c>
      <c r="G148" s="188"/>
      <c r="H148" s="188"/>
      <c r="I148" s="188"/>
      <c r="J148" s="181">
        <v>482.1</v>
      </c>
    </row>
    <row r="149" spans="1:10" s="319" customFormat="1" ht="21" customHeight="1" x14ac:dyDescent="0.3">
      <c r="A149" s="334" t="s">
        <v>472</v>
      </c>
      <c r="B149" s="324"/>
      <c r="C149" s="181"/>
      <c r="D149" s="315"/>
      <c r="E149" s="332"/>
      <c r="F149" s="181">
        <v>246.8</v>
      </c>
      <c r="G149" s="188"/>
      <c r="H149" s="188"/>
      <c r="I149" s="188"/>
      <c r="J149" s="181">
        <v>246.8</v>
      </c>
    </row>
    <row r="150" spans="1:10" s="319" customFormat="1" ht="21" customHeight="1" x14ac:dyDescent="0.3">
      <c r="A150" s="334" t="s">
        <v>473</v>
      </c>
      <c r="B150" s="324"/>
      <c r="C150" s="181"/>
      <c r="D150" s="315"/>
      <c r="E150" s="332"/>
      <c r="F150" s="181">
        <v>397.2</v>
      </c>
      <c r="G150" s="188"/>
      <c r="H150" s="188"/>
      <c r="I150" s="188"/>
      <c r="J150" s="181">
        <v>397.2</v>
      </c>
    </row>
    <row r="151" spans="1:10" s="319" customFormat="1" ht="21" customHeight="1" x14ac:dyDescent="0.3">
      <c r="A151" s="334" t="s">
        <v>474</v>
      </c>
      <c r="B151" s="324"/>
      <c r="C151" s="181"/>
      <c r="D151" s="315"/>
      <c r="E151" s="332"/>
      <c r="F151" s="181">
        <v>385.1</v>
      </c>
      <c r="G151" s="188"/>
      <c r="H151" s="188"/>
      <c r="I151" s="188"/>
      <c r="J151" s="181">
        <v>385.1</v>
      </c>
    </row>
    <row r="152" spans="1:10" s="319" customFormat="1" ht="107.25" customHeight="1" x14ac:dyDescent="0.3">
      <c r="A152" s="334" t="s">
        <v>475</v>
      </c>
      <c r="B152" s="324"/>
      <c r="C152" s="181"/>
      <c r="D152" s="315"/>
      <c r="E152" s="332"/>
      <c r="F152" s="188">
        <v>723.6</v>
      </c>
      <c r="G152" s="188"/>
      <c r="H152" s="188"/>
      <c r="I152" s="188"/>
      <c r="J152" s="188">
        <v>723.6</v>
      </c>
    </row>
    <row r="153" spans="1:10" s="319" customFormat="1" ht="21" customHeight="1" x14ac:dyDescent="0.25">
      <c r="A153" s="166" t="s">
        <v>476</v>
      </c>
      <c r="B153" s="335"/>
      <c r="C153" s="336"/>
      <c r="D153" s="282"/>
      <c r="E153" s="189"/>
      <c r="F153" s="181">
        <v>151.80000000000001</v>
      </c>
      <c r="G153" s="336">
        <v>151.80000000000001</v>
      </c>
      <c r="H153" s="336"/>
      <c r="I153" s="337"/>
      <c r="J153" s="181"/>
    </row>
    <row r="154" spans="1:10" s="319" customFormat="1" ht="21" customHeight="1" x14ac:dyDescent="0.25">
      <c r="A154" s="166" t="s">
        <v>477</v>
      </c>
      <c r="B154" s="335"/>
      <c r="C154" s="336"/>
      <c r="D154" s="282"/>
      <c r="E154" s="189"/>
      <c r="F154" s="336">
        <v>39</v>
      </c>
      <c r="G154" s="336">
        <v>39</v>
      </c>
      <c r="H154" s="336"/>
      <c r="I154" s="337"/>
      <c r="J154" s="181"/>
    </row>
    <row r="155" spans="1:10" s="319" customFormat="1" ht="42" customHeight="1" x14ac:dyDescent="0.25">
      <c r="A155" s="166" t="s">
        <v>478</v>
      </c>
      <c r="B155" s="335"/>
      <c r="C155" s="336"/>
      <c r="D155" s="282"/>
      <c r="E155" s="189"/>
      <c r="F155" s="336">
        <v>81.099999999999994</v>
      </c>
      <c r="G155" s="336">
        <v>81.099999999999994</v>
      </c>
      <c r="H155" s="336"/>
      <c r="I155" s="337"/>
      <c r="J155" s="181"/>
    </row>
    <row r="156" spans="1:10" s="319" customFormat="1" ht="43.5" customHeight="1" x14ac:dyDescent="0.25">
      <c r="A156" s="193" t="s">
        <v>267</v>
      </c>
      <c r="B156" s="323">
        <v>4060</v>
      </c>
      <c r="C156" s="195">
        <f>SUM(C157:C158)</f>
        <v>451.8</v>
      </c>
      <c r="D156" s="195">
        <f t="shared" ref="D156:J156" si="12">SUM(D157:D158)</f>
        <v>0</v>
      </c>
      <c r="E156" s="195">
        <f t="shared" si="12"/>
        <v>4956.1000000000004</v>
      </c>
      <c r="F156" s="372">
        <f t="shared" ref="F156:F157" si="13">SUM(G156:J156)</f>
        <v>698.8</v>
      </c>
      <c r="G156" s="195">
        <f t="shared" si="12"/>
        <v>0</v>
      </c>
      <c r="H156" s="195">
        <f t="shared" si="12"/>
        <v>0</v>
      </c>
      <c r="I156" s="195">
        <f t="shared" si="12"/>
        <v>0</v>
      </c>
      <c r="J156" s="195">
        <f t="shared" si="12"/>
        <v>698.8</v>
      </c>
    </row>
    <row r="157" spans="1:10" s="319" customFormat="1" ht="41.25" customHeight="1" x14ac:dyDescent="0.25">
      <c r="A157" s="166" t="s">
        <v>262</v>
      </c>
      <c r="B157" s="338"/>
      <c r="C157" s="336">
        <v>451.8</v>
      </c>
      <c r="D157" s="336"/>
      <c r="E157" s="181"/>
      <c r="F157" s="188">
        <f t="shared" si="13"/>
        <v>0</v>
      </c>
      <c r="G157" s="336"/>
      <c r="H157" s="336"/>
      <c r="I157" s="337"/>
      <c r="J157" s="337"/>
    </row>
    <row r="158" spans="1:10" s="319" customFormat="1" ht="45.75" customHeight="1" x14ac:dyDescent="0.25">
      <c r="A158" s="166" t="s">
        <v>282</v>
      </c>
      <c r="B158" s="335"/>
      <c r="C158" s="336"/>
      <c r="D158" s="282"/>
      <c r="E158" s="189">
        <v>4956.1000000000004</v>
      </c>
      <c r="F158" s="188">
        <f>SUM(G158:J158)</f>
        <v>698.8</v>
      </c>
      <c r="G158" s="336"/>
      <c r="H158" s="336"/>
      <c r="I158" s="337"/>
      <c r="J158" s="188">
        <v>698.8</v>
      </c>
    </row>
    <row r="159" spans="1:10" s="342" customFormat="1" ht="124.5" customHeight="1" x14ac:dyDescent="0.3">
      <c r="A159" s="339" t="s">
        <v>40</v>
      </c>
      <c r="B159" s="340"/>
      <c r="C159" s="437" t="s">
        <v>263</v>
      </c>
      <c r="D159" s="437"/>
      <c r="E159" s="437"/>
      <c r="F159" s="302"/>
      <c r="G159" s="443" t="s">
        <v>41</v>
      </c>
      <c r="H159" s="444"/>
      <c r="I159" s="444"/>
      <c r="J159" s="341"/>
    </row>
    <row r="160" spans="1:10" ht="23.25" customHeight="1" x14ac:dyDescent="0.25">
      <c r="A160" s="218" t="s">
        <v>42</v>
      </c>
      <c r="B160" s="155"/>
      <c r="C160" s="445" t="s">
        <v>43</v>
      </c>
      <c r="D160" s="445"/>
      <c r="E160" s="343"/>
      <c r="F160" s="155"/>
      <c r="G160" s="446" t="s">
        <v>44</v>
      </c>
      <c r="H160" s="446"/>
      <c r="I160" s="446"/>
    </row>
    <row r="161" spans="1:10" ht="53.25" customHeight="1" x14ac:dyDescent="0.25">
      <c r="A161" s="306"/>
      <c r="C161" s="307"/>
      <c r="D161" s="301"/>
      <c r="E161" s="301"/>
      <c r="F161" s="301"/>
      <c r="G161" s="301"/>
      <c r="H161" s="301"/>
    </row>
    <row r="162" spans="1:10" ht="53.25" customHeight="1" x14ac:dyDescent="0.25">
      <c r="A162" s="344"/>
      <c r="B162" s="345"/>
      <c r="C162" s="346"/>
      <c r="D162" s="347"/>
      <c r="E162" s="346"/>
      <c r="F162" s="348"/>
      <c r="G162" s="348"/>
      <c r="H162" s="348"/>
      <c r="I162" s="348"/>
      <c r="J162" s="348"/>
    </row>
    <row r="163" spans="1:10" ht="53.25" customHeight="1" x14ac:dyDescent="0.25">
      <c r="A163" s="344"/>
      <c r="B163" s="345"/>
      <c r="C163" s="346"/>
      <c r="D163" s="347"/>
      <c r="E163" s="346"/>
      <c r="F163" s="348"/>
      <c r="G163" s="348"/>
      <c r="H163" s="348"/>
      <c r="I163" s="348"/>
      <c r="J163" s="348"/>
    </row>
    <row r="164" spans="1:10" ht="53.25" customHeight="1" x14ac:dyDescent="0.25">
      <c r="A164" s="306"/>
      <c r="C164" s="307"/>
      <c r="D164" s="301"/>
      <c r="E164" s="301"/>
      <c r="F164" s="301"/>
      <c r="G164" s="301"/>
      <c r="H164" s="301"/>
    </row>
    <row r="165" spans="1:10" ht="53.25" customHeight="1" x14ac:dyDescent="0.25">
      <c r="A165" s="306"/>
      <c r="C165" s="307"/>
      <c r="D165" s="301"/>
      <c r="E165" s="301"/>
      <c r="F165" s="301"/>
      <c r="G165" s="301"/>
      <c r="H165" s="301"/>
    </row>
    <row r="166" spans="1:10" ht="53.25" customHeight="1" x14ac:dyDescent="0.25">
      <c r="A166" s="306"/>
      <c r="C166" s="307"/>
      <c r="D166" s="301"/>
      <c r="E166" s="301"/>
      <c r="F166" s="301"/>
      <c r="G166" s="301"/>
      <c r="H166" s="301"/>
    </row>
    <row r="167" spans="1:10" ht="53.25" customHeight="1" x14ac:dyDescent="0.25">
      <c r="A167" s="306"/>
      <c r="C167" s="307"/>
      <c r="D167" s="301"/>
      <c r="E167" s="301"/>
      <c r="F167" s="301"/>
      <c r="G167" s="301"/>
      <c r="H167" s="301"/>
    </row>
    <row r="168" spans="1:10" ht="53.25" customHeight="1" x14ac:dyDescent="0.25">
      <c r="A168" s="306"/>
      <c r="C168" s="307"/>
      <c r="D168" s="301"/>
      <c r="E168" s="301"/>
      <c r="F168" s="301"/>
      <c r="G168" s="301"/>
      <c r="H168" s="301"/>
    </row>
    <row r="169" spans="1:10" ht="53.25" customHeight="1" x14ac:dyDescent="0.25">
      <c r="A169" s="306"/>
      <c r="C169" s="307"/>
      <c r="D169" s="301"/>
      <c r="E169" s="301"/>
      <c r="F169" s="301"/>
      <c r="G169" s="301"/>
      <c r="H169" s="301"/>
    </row>
    <row r="170" spans="1:10" ht="53.25" customHeight="1" x14ac:dyDescent="0.25">
      <c r="A170" s="306"/>
      <c r="C170" s="307"/>
      <c r="D170" s="301"/>
      <c r="E170" s="301"/>
      <c r="F170" s="301"/>
      <c r="G170" s="301"/>
      <c r="H170" s="301"/>
    </row>
    <row r="171" spans="1:10" ht="53.25" customHeight="1" x14ac:dyDescent="0.25">
      <c r="A171" s="306"/>
      <c r="C171" s="307"/>
      <c r="D171" s="301"/>
      <c r="E171" s="301"/>
      <c r="F171" s="301"/>
      <c r="G171" s="301"/>
      <c r="H171" s="301"/>
    </row>
    <row r="172" spans="1:10" ht="53.25" customHeight="1" x14ac:dyDescent="0.25">
      <c r="A172" s="306"/>
      <c r="C172" s="307"/>
      <c r="D172" s="301"/>
      <c r="E172" s="301"/>
      <c r="F172" s="301"/>
      <c r="G172" s="301"/>
      <c r="H172" s="301"/>
    </row>
    <row r="173" spans="1:10" ht="53.25" customHeight="1" x14ac:dyDescent="0.25">
      <c r="A173" s="306"/>
      <c r="C173" s="307"/>
      <c r="D173" s="301"/>
      <c r="E173" s="301"/>
      <c r="F173" s="301"/>
      <c r="G173" s="301"/>
      <c r="H173" s="301"/>
    </row>
    <row r="174" spans="1:10" ht="53.25" customHeight="1" x14ac:dyDescent="0.25">
      <c r="A174" s="306"/>
      <c r="C174" s="307"/>
      <c r="D174" s="301"/>
      <c r="E174" s="301"/>
      <c r="F174" s="301"/>
      <c r="G174" s="301"/>
      <c r="H174" s="301"/>
    </row>
    <row r="175" spans="1:10" ht="53.25" customHeight="1" x14ac:dyDescent="0.25">
      <c r="A175" s="306"/>
      <c r="C175" s="307"/>
      <c r="D175" s="301"/>
      <c r="E175" s="301"/>
      <c r="F175" s="301"/>
      <c r="G175" s="301"/>
      <c r="H175" s="301"/>
    </row>
    <row r="176" spans="1:10" ht="53.25" customHeight="1" x14ac:dyDescent="0.25">
      <c r="A176" s="306"/>
      <c r="C176" s="307"/>
      <c r="D176" s="301"/>
      <c r="E176" s="301"/>
      <c r="F176" s="301"/>
      <c r="G176" s="301"/>
      <c r="H176" s="301"/>
    </row>
    <row r="177" spans="1:8" ht="53.25" customHeight="1" x14ac:dyDescent="0.25">
      <c r="A177" s="306"/>
      <c r="C177" s="307"/>
      <c r="D177" s="301"/>
      <c r="E177" s="301"/>
      <c r="F177" s="301"/>
      <c r="G177" s="301"/>
      <c r="H177" s="301"/>
    </row>
    <row r="178" spans="1:8" ht="53.25" customHeight="1" x14ac:dyDescent="0.25">
      <c r="A178" s="306"/>
      <c r="C178" s="307"/>
      <c r="D178" s="301"/>
      <c r="E178" s="301"/>
      <c r="F178" s="301"/>
      <c r="G178" s="301"/>
      <c r="H178" s="301"/>
    </row>
    <row r="179" spans="1:8" ht="53.25" customHeight="1" x14ac:dyDescent="0.25">
      <c r="A179" s="306"/>
      <c r="C179" s="307"/>
      <c r="D179" s="301"/>
      <c r="E179" s="301"/>
      <c r="F179" s="301"/>
      <c r="G179" s="301"/>
      <c r="H179" s="301"/>
    </row>
    <row r="180" spans="1:8" ht="53.25" customHeight="1" x14ac:dyDescent="0.25">
      <c r="A180" s="306"/>
      <c r="C180" s="307"/>
      <c r="D180" s="301"/>
      <c r="E180" s="301"/>
      <c r="F180" s="301"/>
      <c r="G180" s="301"/>
      <c r="H180" s="301"/>
    </row>
    <row r="181" spans="1:8" ht="53.25" customHeight="1" x14ac:dyDescent="0.25">
      <c r="A181" s="306"/>
      <c r="C181" s="307"/>
      <c r="D181" s="301"/>
      <c r="E181" s="301"/>
      <c r="F181" s="301"/>
      <c r="G181" s="301"/>
      <c r="H181" s="301"/>
    </row>
    <row r="182" spans="1:8" ht="53.25" customHeight="1" x14ac:dyDescent="0.25">
      <c r="A182" s="306"/>
      <c r="C182" s="307"/>
      <c r="D182" s="301"/>
      <c r="E182" s="301"/>
      <c r="F182" s="301"/>
      <c r="G182" s="301"/>
      <c r="H182" s="301"/>
    </row>
    <row r="183" spans="1:8" ht="53.25" customHeight="1" x14ac:dyDescent="0.25">
      <c r="A183" s="306"/>
      <c r="C183" s="307"/>
      <c r="D183" s="301"/>
      <c r="E183" s="301"/>
      <c r="F183" s="301"/>
      <c r="G183" s="301"/>
      <c r="H183" s="301"/>
    </row>
    <row r="184" spans="1:8" ht="53.25" customHeight="1" x14ac:dyDescent="0.25">
      <c r="A184" s="306"/>
      <c r="C184" s="307"/>
      <c r="D184" s="301"/>
      <c r="E184" s="301"/>
      <c r="F184" s="301"/>
      <c r="G184" s="301"/>
      <c r="H184" s="301"/>
    </row>
    <row r="185" spans="1:8" ht="53.25" customHeight="1" x14ac:dyDescent="0.25">
      <c r="A185" s="306"/>
      <c r="C185" s="307"/>
      <c r="D185" s="301"/>
      <c r="E185" s="301"/>
      <c r="F185" s="301"/>
      <c r="G185" s="301"/>
      <c r="H185" s="301"/>
    </row>
    <row r="186" spans="1:8" x14ac:dyDescent="0.25">
      <c r="A186" s="306"/>
      <c r="C186" s="307"/>
      <c r="D186" s="301"/>
      <c r="E186" s="301"/>
      <c r="F186" s="301"/>
      <c r="G186" s="301"/>
      <c r="H186" s="301"/>
    </row>
    <row r="187" spans="1:8" x14ac:dyDescent="0.25">
      <c r="A187" s="306"/>
      <c r="C187" s="307"/>
      <c r="D187" s="301"/>
      <c r="E187" s="301"/>
      <c r="F187" s="301"/>
      <c r="G187" s="301"/>
      <c r="H187" s="301"/>
    </row>
    <row r="188" spans="1:8" x14ac:dyDescent="0.25">
      <c r="A188" s="306"/>
      <c r="C188" s="307"/>
      <c r="D188" s="301"/>
      <c r="E188" s="301"/>
      <c r="F188" s="301"/>
      <c r="G188" s="301"/>
      <c r="H188" s="301"/>
    </row>
    <row r="189" spans="1:8" x14ac:dyDescent="0.25">
      <c r="A189" s="306"/>
      <c r="C189" s="307"/>
      <c r="D189" s="301"/>
      <c r="E189" s="301"/>
      <c r="F189" s="301"/>
      <c r="G189" s="301"/>
      <c r="H189" s="301"/>
    </row>
    <row r="190" spans="1:8" x14ac:dyDescent="0.25">
      <c r="A190" s="306"/>
      <c r="C190" s="307"/>
      <c r="D190" s="301"/>
      <c r="E190" s="301"/>
      <c r="F190" s="301"/>
      <c r="G190" s="301"/>
      <c r="H190" s="301"/>
    </row>
    <row r="191" spans="1:8" x14ac:dyDescent="0.25">
      <c r="A191" s="306"/>
      <c r="C191" s="307"/>
      <c r="D191" s="301"/>
      <c r="E191" s="301"/>
      <c r="F191" s="301"/>
      <c r="G191" s="301"/>
      <c r="H191" s="301"/>
    </row>
    <row r="192" spans="1:8" x14ac:dyDescent="0.25">
      <c r="A192" s="306"/>
      <c r="C192" s="307"/>
      <c r="D192" s="301"/>
      <c r="E192" s="301"/>
      <c r="F192" s="301"/>
      <c r="G192" s="301"/>
      <c r="H192" s="301"/>
    </row>
    <row r="193" spans="1:8" x14ac:dyDescent="0.25">
      <c r="A193" s="306"/>
      <c r="C193" s="307"/>
      <c r="D193" s="301"/>
      <c r="E193" s="301"/>
      <c r="F193" s="301"/>
      <c r="G193" s="301"/>
      <c r="H193" s="301"/>
    </row>
    <row r="194" spans="1:8" x14ac:dyDescent="0.25">
      <c r="A194" s="306"/>
      <c r="C194" s="307"/>
      <c r="D194" s="301"/>
      <c r="E194" s="301"/>
      <c r="F194" s="301"/>
      <c r="G194" s="301"/>
      <c r="H194" s="301"/>
    </row>
    <row r="195" spans="1:8" x14ac:dyDescent="0.25">
      <c r="A195" s="306"/>
      <c r="C195" s="307"/>
      <c r="D195" s="301"/>
      <c r="E195" s="301"/>
      <c r="F195" s="301"/>
      <c r="G195" s="301"/>
      <c r="H195" s="301"/>
    </row>
    <row r="196" spans="1:8" x14ac:dyDescent="0.25">
      <c r="A196" s="306"/>
      <c r="C196" s="307"/>
      <c r="D196" s="301"/>
      <c r="E196" s="301"/>
      <c r="F196" s="301"/>
      <c r="G196" s="301"/>
      <c r="H196" s="301"/>
    </row>
    <row r="197" spans="1:8" x14ac:dyDescent="0.25">
      <c r="A197" s="306"/>
      <c r="C197" s="307"/>
      <c r="D197" s="301"/>
      <c r="E197" s="301"/>
      <c r="F197" s="301"/>
      <c r="G197" s="301"/>
      <c r="H197" s="301"/>
    </row>
    <row r="198" spans="1:8" x14ac:dyDescent="0.25">
      <c r="A198" s="306"/>
      <c r="C198" s="307"/>
      <c r="D198" s="301"/>
      <c r="E198" s="301"/>
      <c r="F198" s="301"/>
      <c r="G198" s="301"/>
      <c r="H198" s="301"/>
    </row>
    <row r="199" spans="1:8" x14ac:dyDescent="0.25">
      <c r="A199" s="306"/>
      <c r="C199" s="307"/>
      <c r="D199" s="301"/>
      <c r="E199" s="301"/>
      <c r="F199" s="301"/>
      <c r="G199" s="301"/>
      <c r="H199" s="301"/>
    </row>
    <row r="200" spans="1:8" x14ac:dyDescent="0.25">
      <c r="A200" s="306"/>
      <c r="C200" s="307"/>
      <c r="D200" s="301"/>
      <c r="E200" s="301"/>
      <c r="F200" s="301"/>
      <c r="G200" s="301"/>
      <c r="H200" s="301"/>
    </row>
    <row r="201" spans="1:8" x14ac:dyDescent="0.25">
      <c r="A201" s="306"/>
      <c r="C201" s="307"/>
      <c r="D201" s="301"/>
      <c r="E201" s="301"/>
      <c r="F201" s="301"/>
      <c r="G201" s="301"/>
      <c r="H201" s="301"/>
    </row>
    <row r="202" spans="1:8" x14ac:dyDescent="0.25">
      <c r="A202" s="306"/>
      <c r="C202" s="307"/>
      <c r="D202" s="301"/>
      <c r="E202" s="301"/>
      <c r="F202" s="301"/>
      <c r="G202" s="301"/>
      <c r="H202" s="301"/>
    </row>
    <row r="203" spans="1:8" x14ac:dyDescent="0.25">
      <c r="A203" s="306"/>
      <c r="C203" s="307"/>
      <c r="D203" s="301"/>
      <c r="E203" s="301"/>
      <c r="F203" s="301"/>
      <c r="G203" s="301"/>
      <c r="H203" s="301"/>
    </row>
    <row r="204" spans="1:8" x14ac:dyDescent="0.25">
      <c r="A204" s="306"/>
      <c r="C204" s="307"/>
      <c r="D204" s="301"/>
      <c r="E204" s="301"/>
      <c r="F204" s="301"/>
      <c r="G204" s="301"/>
      <c r="H204" s="301"/>
    </row>
    <row r="205" spans="1:8" x14ac:dyDescent="0.25">
      <c r="A205" s="306"/>
      <c r="C205" s="307"/>
      <c r="D205" s="301"/>
      <c r="E205" s="301"/>
      <c r="F205" s="301"/>
      <c r="G205" s="301"/>
      <c r="H205" s="301"/>
    </row>
    <row r="206" spans="1:8" x14ac:dyDescent="0.25">
      <c r="A206" s="306"/>
      <c r="C206" s="307"/>
      <c r="D206" s="301"/>
      <c r="E206" s="301"/>
      <c r="F206" s="301"/>
      <c r="G206" s="301"/>
      <c r="H206" s="301"/>
    </row>
    <row r="207" spans="1:8" x14ac:dyDescent="0.25">
      <c r="A207" s="306"/>
      <c r="C207" s="307"/>
      <c r="D207" s="301"/>
      <c r="E207" s="301"/>
      <c r="F207" s="301"/>
      <c r="G207" s="301"/>
      <c r="H207" s="301"/>
    </row>
    <row r="208" spans="1:8" x14ac:dyDescent="0.25">
      <c r="A208" s="306"/>
      <c r="C208" s="307"/>
      <c r="D208" s="301"/>
      <c r="E208" s="301"/>
      <c r="F208" s="301"/>
      <c r="G208" s="301"/>
      <c r="H208" s="301"/>
    </row>
    <row r="209" spans="1:8" x14ac:dyDescent="0.25">
      <c r="A209" s="306"/>
      <c r="C209" s="307"/>
      <c r="D209" s="301"/>
      <c r="E209" s="301"/>
      <c r="F209" s="301"/>
      <c r="G209" s="301"/>
      <c r="H209" s="301"/>
    </row>
    <row r="210" spans="1:8" x14ac:dyDescent="0.25">
      <c r="A210" s="306"/>
      <c r="C210" s="307"/>
      <c r="D210" s="301"/>
      <c r="E210" s="301"/>
      <c r="F210" s="301"/>
      <c r="G210" s="301"/>
      <c r="H210" s="301"/>
    </row>
    <row r="211" spans="1:8" x14ac:dyDescent="0.25">
      <c r="A211" s="306"/>
      <c r="C211" s="307"/>
      <c r="D211" s="301"/>
      <c r="E211" s="301"/>
      <c r="F211" s="301"/>
      <c r="G211" s="301"/>
      <c r="H211" s="301"/>
    </row>
    <row r="212" spans="1:8" x14ac:dyDescent="0.25">
      <c r="A212" s="306"/>
      <c r="C212" s="307"/>
      <c r="D212" s="301"/>
      <c r="E212" s="301"/>
      <c r="F212" s="301"/>
      <c r="G212" s="301"/>
      <c r="H212" s="301"/>
    </row>
    <row r="213" spans="1:8" x14ac:dyDescent="0.25">
      <c r="A213" s="306"/>
      <c r="C213" s="307"/>
      <c r="D213" s="301"/>
      <c r="E213" s="301"/>
      <c r="F213" s="301"/>
      <c r="G213" s="301"/>
      <c r="H213" s="301"/>
    </row>
    <row r="214" spans="1:8" x14ac:dyDescent="0.25">
      <c r="A214" s="306"/>
      <c r="C214" s="307"/>
      <c r="D214" s="301"/>
      <c r="E214" s="301"/>
      <c r="F214" s="301"/>
      <c r="G214" s="301"/>
      <c r="H214" s="301"/>
    </row>
    <row r="215" spans="1:8" x14ac:dyDescent="0.25">
      <c r="A215" s="306"/>
    </row>
    <row r="217" spans="1:8" x14ac:dyDescent="0.25">
      <c r="B217" s="155"/>
      <c r="C217" s="155"/>
      <c r="D217" s="155"/>
      <c r="E217" s="155"/>
      <c r="F217" s="155"/>
    </row>
    <row r="218" spans="1:8" x14ac:dyDescent="0.25">
      <c r="B218" s="155"/>
      <c r="C218" s="155"/>
      <c r="D218" s="155"/>
      <c r="E218" s="155"/>
      <c r="F218" s="155"/>
    </row>
    <row r="219" spans="1:8" x14ac:dyDescent="0.25">
      <c r="B219" s="155"/>
      <c r="C219" s="155"/>
      <c r="D219" s="155"/>
      <c r="E219" s="155"/>
      <c r="F219" s="155"/>
    </row>
    <row r="220" spans="1:8" x14ac:dyDescent="0.25">
      <c r="B220" s="155"/>
      <c r="C220" s="155"/>
      <c r="D220" s="155"/>
      <c r="E220" s="155"/>
      <c r="F220" s="155"/>
    </row>
    <row r="221" spans="1:8" x14ac:dyDescent="0.25">
      <c r="B221" s="155"/>
      <c r="C221" s="155"/>
      <c r="D221" s="155"/>
      <c r="E221" s="155"/>
      <c r="F221" s="155"/>
    </row>
    <row r="222" spans="1:8" x14ac:dyDescent="0.25">
      <c r="B222" s="155"/>
      <c r="C222" s="155"/>
      <c r="D222" s="155"/>
      <c r="E222" s="155"/>
      <c r="F222" s="155"/>
    </row>
    <row r="223" spans="1:8" x14ac:dyDescent="0.25">
      <c r="B223" s="155"/>
      <c r="C223" s="155"/>
      <c r="D223" s="155"/>
      <c r="E223" s="155"/>
      <c r="F223" s="155"/>
    </row>
    <row r="224" spans="1:8" x14ac:dyDescent="0.25">
      <c r="B224" s="155"/>
      <c r="C224" s="155"/>
      <c r="D224" s="155"/>
      <c r="E224" s="155"/>
      <c r="F224" s="155"/>
    </row>
    <row r="225" spans="2:6" x14ac:dyDescent="0.25">
      <c r="B225" s="155"/>
      <c r="C225" s="155"/>
      <c r="D225" s="155"/>
      <c r="E225" s="155"/>
      <c r="F225" s="155"/>
    </row>
    <row r="226" spans="2:6" x14ac:dyDescent="0.25">
      <c r="B226" s="155"/>
      <c r="C226" s="155"/>
      <c r="D226" s="155"/>
      <c r="E226" s="155"/>
      <c r="F226" s="155"/>
    </row>
    <row r="227" spans="2:6" x14ac:dyDescent="0.25">
      <c r="B227" s="155"/>
      <c r="C227" s="155"/>
      <c r="D227" s="155"/>
      <c r="E227" s="155"/>
      <c r="F227" s="155"/>
    </row>
    <row r="228" spans="2:6" x14ac:dyDescent="0.25">
      <c r="B228" s="155"/>
      <c r="C228" s="155"/>
      <c r="D228" s="155"/>
      <c r="E228" s="155"/>
      <c r="F228" s="155"/>
    </row>
    <row r="229" spans="2:6" x14ac:dyDescent="0.25">
      <c r="B229" s="155"/>
      <c r="C229" s="155"/>
      <c r="D229" s="155"/>
      <c r="E229" s="155"/>
      <c r="F229" s="155"/>
    </row>
    <row r="230" spans="2:6" x14ac:dyDescent="0.25">
      <c r="B230" s="155"/>
      <c r="C230" s="155"/>
      <c r="D230" s="155"/>
      <c r="E230" s="155"/>
      <c r="F230" s="155"/>
    </row>
    <row r="231" spans="2:6" x14ac:dyDescent="0.25">
      <c r="B231" s="155"/>
      <c r="C231" s="155"/>
      <c r="D231" s="155"/>
      <c r="E231" s="155"/>
      <c r="F231" s="155"/>
    </row>
    <row r="232" spans="2:6" x14ac:dyDescent="0.25">
      <c r="B232" s="155"/>
      <c r="C232" s="155"/>
      <c r="D232" s="155"/>
      <c r="E232" s="155"/>
      <c r="F232" s="155"/>
    </row>
    <row r="233" spans="2:6" x14ac:dyDescent="0.25">
      <c r="B233" s="155"/>
      <c r="C233" s="155"/>
      <c r="D233" s="155"/>
      <c r="E233" s="155"/>
      <c r="F233" s="155"/>
    </row>
    <row r="234" spans="2:6" x14ac:dyDescent="0.25">
      <c r="B234" s="155"/>
      <c r="C234" s="155"/>
      <c r="D234" s="155"/>
      <c r="E234" s="155"/>
      <c r="F234" s="155"/>
    </row>
    <row r="235" spans="2:6" x14ac:dyDescent="0.25">
      <c r="B235" s="155"/>
      <c r="C235" s="155"/>
      <c r="D235" s="155"/>
      <c r="E235" s="155"/>
      <c r="F235" s="155"/>
    </row>
    <row r="236" spans="2:6" x14ac:dyDescent="0.25">
      <c r="B236" s="155"/>
      <c r="C236" s="155"/>
      <c r="D236" s="155"/>
      <c r="E236" s="155"/>
      <c r="F236" s="155"/>
    </row>
    <row r="237" spans="2:6" x14ac:dyDescent="0.25">
      <c r="B237" s="155"/>
      <c r="C237" s="155"/>
      <c r="D237" s="155"/>
      <c r="E237" s="155"/>
      <c r="F237" s="155"/>
    </row>
    <row r="238" spans="2:6" x14ac:dyDescent="0.25">
      <c r="B238" s="155"/>
      <c r="C238" s="155"/>
      <c r="D238" s="155"/>
      <c r="E238" s="155"/>
      <c r="F238" s="155"/>
    </row>
    <row r="239" spans="2:6" x14ac:dyDescent="0.25">
      <c r="B239" s="155"/>
      <c r="C239" s="155"/>
      <c r="D239" s="155"/>
      <c r="E239" s="155"/>
      <c r="F239" s="155"/>
    </row>
    <row r="240" spans="2:6" x14ac:dyDescent="0.25">
      <c r="B240" s="155"/>
      <c r="C240" s="155"/>
      <c r="D240" s="155"/>
      <c r="E240" s="155"/>
      <c r="F240" s="155"/>
    </row>
    <row r="241" spans="2:6" x14ac:dyDescent="0.25">
      <c r="B241" s="155"/>
      <c r="C241" s="155"/>
      <c r="D241" s="155"/>
      <c r="E241" s="155"/>
      <c r="F241" s="155"/>
    </row>
    <row r="242" spans="2:6" x14ac:dyDescent="0.25">
      <c r="B242" s="155"/>
      <c r="C242" s="155"/>
      <c r="D242" s="155"/>
      <c r="E242" s="155"/>
      <c r="F242" s="155"/>
    </row>
    <row r="243" spans="2:6" x14ac:dyDescent="0.25">
      <c r="B243" s="155"/>
      <c r="C243" s="155"/>
      <c r="D243" s="155"/>
      <c r="E243" s="155"/>
      <c r="F243" s="155"/>
    </row>
    <row r="244" spans="2:6" x14ac:dyDescent="0.25">
      <c r="B244" s="155"/>
      <c r="C244" s="155"/>
      <c r="D244" s="155"/>
      <c r="E244" s="155"/>
      <c r="F244" s="155"/>
    </row>
    <row r="245" spans="2:6" x14ac:dyDescent="0.25">
      <c r="B245" s="155"/>
      <c r="C245" s="155"/>
      <c r="D245" s="155"/>
      <c r="E245" s="155"/>
      <c r="F245" s="155"/>
    </row>
    <row r="246" spans="2:6" x14ac:dyDescent="0.25">
      <c r="B246" s="155"/>
      <c r="C246" s="155"/>
      <c r="D246" s="155"/>
      <c r="E246" s="155"/>
      <c r="F246" s="155"/>
    </row>
    <row r="247" spans="2:6" x14ac:dyDescent="0.25">
      <c r="B247" s="155"/>
      <c r="C247" s="155"/>
      <c r="D247" s="155"/>
      <c r="E247" s="155"/>
      <c r="F247" s="155"/>
    </row>
    <row r="248" spans="2:6" x14ac:dyDescent="0.25">
      <c r="B248" s="155"/>
      <c r="C248" s="155"/>
      <c r="D248" s="155"/>
      <c r="E248" s="155"/>
      <c r="F248" s="155"/>
    </row>
    <row r="249" spans="2:6" x14ac:dyDescent="0.25">
      <c r="B249" s="155"/>
      <c r="C249" s="155"/>
      <c r="D249" s="155"/>
      <c r="E249" s="155"/>
      <c r="F249" s="155"/>
    </row>
    <row r="250" spans="2:6" x14ac:dyDescent="0.25">
      <c r="B250" s="155"/>
      <c r="C250" s="155"/>
      <c r="D250" s="155"/>
      <c r="E250" s="155"/>
      <c r="F250" s="155"/>
    </row>
    <row r="251" spans="2:6" x14ac:dyDescent="0.25">
      <c r="B251" s="155"/>
      <c r="C251" s="155"/>
      <c r="D251" s="155"/>
      <c r="E251" s="155"/>
      <c r="F251" s="155"/>
    </row>
    <row r="252" spans="2:6" x14ac:dyDescent="0.25">
      <c r="B252" s="155"/>
      <c r="C252" s="155"/>
      <c r="D252" s="155"/>
      <c r="E252" s="155"/>
      <c r="F252" s="155"/>
    </row>
    <row r="253" spans="2:6" x14ac:dyDescent="0.25">
      <c r="B253" s="155"/>
      <c r="C253" s="155"/>
      <c r="D253" s="155"/>
      <c r="E253" s="155"/>
      <c r="F253" s="155"/>
    </row>
    <row r="254" spans="2:6" x14ac:dyDescent="0.25">
      <c r="B254" s="155"/>
      <c r="C254" s="155"/>
      <c r="D254" s="155"/>
      <c r="E254" s="155"/>
      <c r="F254" s="155"/>
    </row>
    <row r="255" spans="2:6" x14ac:dyDescent="0.25">
      <c r="B255" s="155"/>
      <c r="C255" s="155"/>
      <c r="D255" s="155"/>
      <c r="E255" s="155"/>
      <c r="F255" s="155"/>
    </row>
    <row r="256" spans="2:6" x14ac:dyDescent="0.25">
      <c r="B256" s="155"/>
      <c r="C256" s="155"/>
      <c r="D256" s="155"/>
      <c r="E256" s="155"/>
      <c r="F256" s="155"/>
    </row>
    <row r="257" spans="2:6" x14ac:dyDescent="0.25">
      <c r="B257" s="155"/>
      <c r="C257" s="155"/>
      <c r="D257" s="155"/>
      <c r="E257" s="155"/>
      <c r="F257" s="155"/>
    </row>
    <row r="258" spans="2:6" x14ac:dyDescent="0.25">
      <c r="B258" s="155"/>
      <c r="C258" s="155"/>
      <c r="D258" s="155"/>
      <c r="E258" s="155"/>
      <c r="F258" s="155"/>
    </row>
    <row r="259" spans="2:6" x14ac:dyDescent="0.25">
      <c r="B259" s="155"/>
      <c r="C259" s="155"/>
      <c r="D259" s="155"/>
      <c r="E259" s="155"/>
      <c r="F259" s="155"/>
    </row>
    <row r="260" spans="2:6" x14ac:dyDescent="0.25">
      <c r="B260" s="155"/>
      <c r="C260" s="155"/>
      <c r="D260" s="155"/>
      <c r="E260" s="155"/>
      <c r="F260" s="155"/>
    </row>
    <row r="261" spans="2:6" x14ac:dyDescent="0.25">
      <c r="B261" s="155"/>
      <c r="C261" s="155"/>
      <c r="D261" s="155"/>
      <c r="E261" s="155"/>
      <c r="F261" s="155"/>
    </row>
    <row r="262" spans="2:6" x14ac:dyDescent="0.25">
      <c r="B262" s="155"/>
      <c r="C262" s="155"/>
      <c r="D262" s="155"/>
      <c r="E262" s="155"/>
      <c r="F262" s="155"/>
    </row>
    <row r="263" spans="2:6" x14ac:dyDescent="0.25">
      <c r="B263" s="155"/>
      <c r="C263" s="155"/>
      <c r="D263" s="155"/>
      <c r="E263" s="155"/>
      <c r="F263" s="155"/>
    </row>
    <row r="264" spans="2:6" x14ac:dyDescent="0.25">
      <c r="B264" s="155"/>
      <c r="C264" s="155"/>
      <c r="D264" s="155"/>
      <c r="E264" s="155"/>
      <c r="F264" s="155"/>
    </row>
    <row r="265" spans="2:6" x14ac:dyDescent="0.25">
      <c r="B265" s="155"/>
      <c r="C265" s="155"/>
      <c r="D265" s="155"/>
      <c r="E265" s="155"/>
      <c r="F265" s="155"/>
    </row>
    <row r="266" spans="2:6" x14ac:dyDescent="0.25">
      <c r="B266" s="155"/>
      <c r="C266" s="155"/>
      <c r="D266" s="155"/>
      <c r="E266" s="155"/>
      <c r="F266" s="155"/>
    </row>
    <row r="267" spans="2:6" x14ac:dyDescent="0.25">
      <c r="B267" s="155"/>
      <c r="C267" s="155"/>
      <c r="D267" s="155"/>
      <c r="E267" s="155"/>
      <c r="F267" s="155"/>
    </row>
    <row r="268" spans="2:6" x14ac:dyDescent="0.25">
      <c r="B268" s="155"/>
      <c r="C268" s="155"/>
      <c r="D268" s="155"/>
      <c r="E268" s="155"/>
      <c r="F268" s="155"/>
    </row>
    <row r="269" spans="2:6" x14ac:dyDescent="0.25">
      <c r="B269" s="155"/>
      <c r="C269" s="155"/>
      <c r="D269" s="155"/>
      <c r="E269" s="155"/>
      <c r="F269" s="155"/>
    </row>
    <row r="270" spans="2:6" x14ac:dyDescent="0.25">
      <c r="B270" s="155"/>
      <c r="C270" s="155"/>
      <c r="D270" s="155"/>
      <c r="E270" s="155"/>
      <c r="F270" s="155"/>
    </row>
    <row r="271" spans="2:6" x14ac:dyDescent="0.25">
      <c r="B271" s="155"/>
      <c r="C271" s="155"/>
      <c r="D271" s="155"/>
      <c r="E271" s="155"/>
      <c r="F271" s="155"/>
    </row>
    <row r="272" spans="2:6" x14ac:dyDescent="0.25">
      <c r="B272" s="155"/>
      <c r="C272" s="155"/>
      <c r="D272" s="155"/>
      <c r="E272" s="155"/>
      <c r="F272" s="155"/>
    </row>
    <row r="273" spans="2:6" x14ac:dyDescent="0.25">
      <c r="B273" s="155"/>
      <c r="C273" s="155"/>
      <c r="D273" s="155"/>
      <c r="E273" s="155"/>
      <c r="F273" s="155"/>
    </row>
    <row r="274" spans="2:6" x14ac:dyDescent="0.25">
      <c r="B274" s="155"/>
      <c r="C274" s="155"/>
      <c r="D274" s="155"/>
      <c r="E274" s="155"/>
      <c r="F274" s="155"/>
    </row>
    <row r="275" spans="2:6" x14ac:dyDescent="0.25">
      <c r="B275" s="155"/>
      <c r="C275" s="155"/>
      <c r="D275" s="155"/>
      <c r="E275" s="155"/>
      <c r="F275" s="155"/>
    </row>
    <row r="276" spans="2:6" x14ac:dyDescent="0.25">
      <c r="B276" s="155"/>
      <c r="C276" s="155"/>
      <c r="D276" s="155"/>
      <c r="E276" s="155"/>
      <c r="F276" s="155"/>
    </row>
    <row r="277" spans="2:6" x14ac:dyDescent="0.25">
      <c r="B277" s="155"/>
      <c r="C277" s="155"/>
      <c r="D277" s="155"/>
      <c r="E277" s="155"/>
      <c r="F277" s="155"/>
    </row>
    <row r="278" spans="2:6" x14ac:dyDescent="0.25">
      <c r="B278" s="155"/>
      <c r="C278" s="155"/>
      <c r="D278" s="155"/>
      <c r="E278" s="155"/>
      <c r="F278" s="155"/>
    </row>
    <row r="279" spans="2:6" x14ac:dyDescent="0.25">
      <c r="B279" s="155"/>
      <c r="C279" s="155"/>
      <c r="D279" s="155"/>
      <c r="E279" s="155"/>
      <c r="F279" s="155"/>
    </row>
    <row r="280" spans="2:6" x14ac:dyDescent="0.25">
      <c r="B280" s="155"/>
      <c r="C280" s="155"/>
      <c r="D280" s="155"/>
      <c r="E280" s="155"/>
      <c r="F280" s="155"/>
    </row>
    <row r="281" spans="2:6" x14ac:dyDescent="0.25">
      <c r="B281" s="155"/>
      <c r="C281" s="155"/>
      <c r="D281" s="155"/>
      <c r="E281" s="155"/>
      <c r="F281" s="155"/>
    </row>
    <row r="282" spans="2:6" x14ac:dyDescent="0.25">
      <c r="B282" s="155"/>
      <c r="C282" s="155"/>
      <c r="D282" s="155"/>
      <c r="E282" s="155"/>
      <c r="F282" s="155"/>
    </row>
    <row r="283" spans="2:6" x14ac:dyDescent="0.25">
      <c r="B283" s="155"/>
      <c r="C283" s="155"/>
      <c r="D283" s="155"/>
      <c r="E283" s="155"/>
      <c r="F283" s="155"/>
    </row>
    <row r="284" spans="2:6" x14ac:dyDescent="0.25">
      <c r="B284" s="155"/>
      <c r="C284" s="155"/>
      <c r="D284" s="155"/>
      <c r="E284" s="155"/>
      <c r="F284" s="155"/>
    </row>
    <row r="285" spans="2:6" x14ac:dyDescent="0.25">
      <c r="B285" s="155"/>
      <c r="C285" s="155"/>
      <c r="D285" s="155"/>
      <c r="E285" s="155"/>
      <c r="F285" s="155"/>
    </row>
    <row r="286" spans="2:6" x14ac:dyDescent="0.25">
      <c r="B286" s="155"/>
      <c r="C286" s="155"/>
      <c r="D286" s="155"/>
      <c r="E286" s="155"/>
      <c r="F286" s="155"/>
    </row>
    <row r="287" spans="2:6" x14ac:dyDescent="0.25">
      <c r="B287" s="155"/>
      <c r="C287" s="155"/>
      <c r="D287" s="155"/>
      <c r="E287" s="155"/>
      <c r="F287" s="155"/>
    </row>
    <row r="288" spans="2:6" x14ac:dyDescent="0.25">
      <c r="B288" s="155"/>
      <c r="C288" s="155"/>
      <c r="D288" s="155"/>
      <c r="E288" s="155"/>
      <c r="F288" s="155"/>
    </row>
    <row r="289" spans="2:6" x14ac:dyDescent="0.25">
      <c r="B289" s="155"/>
      <c r="C289" s="155"/>
      <c r="D289" s="155"/>
      <c r="E289" s="155"/>
      <c r="F289" s="155"/>
    </row>
    <row r="290" spans="2:6" x14ac:dyDescent="0.25">
      <c r="B290" s="155"/>
      <c r="C290" s="155"/>
      <c r="D290" s="155"/>
      <c r="E290" s="155"/>
      <c r="F290" s="155"/>
    </row>
    <row r="291" spans="2:6" x14ac:dyDescent="0.25">
      <c r="B291" s="155"/>
      <c r="C291" s="155"/>
      <c r="D291" s="155"/>
      <c r="E291" s="155"/>
      <c r="F291" s="155"/>
    </row>
    <row r="292" spans="2:6" x14ac:dyDescent="0.25">
      <c r="B292" s="155"/>
      <c r="C292" s="155"/>
      <c r="D292" s="155"/>
      <c r="E292" s="155"/>
      <c r="F292" s="155"/>
    </row>
    <row r="293" spans="2:6" x14ac:dyDescent="0.25">
      <c r="B293" s="155"/>
      <c r="C293" s="155"/>
      <c r="D293" s="155"/>
      <c r="E293" s="155"/>
      <c r="F293" s="155"/>
    </row>
    <row r="294" spans="2:6" x14ac:dyDescent="0.25">
      <c r="B294" s="155"/>
      <c r="C294" s="155"/>
      <c r="D294" s="155"/>
      <c r="E294" s="155"/>
      <c r="F294" s="155"/>
    </row>
    <row r="295" spans="2:6" x14ac:dyDescent="0.25">
      <c r="B295" s="155"/>
      <c r="C295" s="155"/>
      <c r="D295" s="155"/>
      <c r="E295" s="155"/>
      <c r="F295" s="155"/>
    </row>
    <row r="296" spans="2:6" x14ac:dyDescent="0.25">
      <c r="B296" s="155"/>
      <c r="C296" s="155"/>
      <c r="D296" s="155"/>
      <c r="E296" s="155"/>
      <c r="F296" s="155"/>
    </row>
    <row r="297" spans="2:6" x14ac:dyDescent="0.25">
      <c r="B297" s="155"/>
      <c r="C297" s="155"/>
      <c r="D297" s="155"/>
      <c r="E297" s="155"/>
      <c r="F297" s="155"/>
    </row>
    <row r="298" spans="2:6" x14ac:dyDescent="0.25">
      <c r="B298" s="155"/>
      <c r="C298" s="155"/>
      <c r="D298" s="155"/>
      <c r="E298" s="155"/>
      <c r="F298" s="155"/>
    </row>
    <row r="299" spans="2:6" x14ac:dyDescent="0.25">
      <c r="B299" s="155"/>
      <c r="C299" s="155"/>
      <c r="D299" s="155"/>
      <c r="E299" s="155"/>
      <c r="F299" s="155"/>
    </row>
    <row r="300" spans="2:6" x14ac:dyDescent="0.25">
      <c r="B300" s="155"/>
      <c r="C300" s="155"/>
      <c r="D300" s="155"/>
      <c r="E300" s="155"/>
      <c r="F300" s="155"/>
    </row>
    <row r="301" spans="2:6" x14ac:dyDescent="0.25">
      <c r="B301" s="155"/>
      <c r="C301" s="155"/>
      <c r="D301" s="155"/>
      <c r="E301" s="155"/>
      <c r="F301" s="155"/>
    </row>
    <row r="302" spans="2:6" x14ac:dyDescent="0.25">
      <c r="B302" s="155"/>
      <c r="C302" s="155"/>
      <c r="D302" s="155"/>
      <c r="E302" s="155"/>
      <c r="F302" s="155"/>
    </row>
    <row r="303" spans="2:6" x14ac:dyDescent="0.25">
      <c r="B303" s="155"/>
      <c r="C303" s="155"/>
      <c r="D303" s="155"/>
      <c r="E303" s="155"/>
      <c r="F303" s="155"/>
    </row>
    <row r="304" spans="2:6" x14ac:dyDescent="0.25">
      <c r="B304" s="155"/>
      <c r="C304" s="155"/>
      <c r="D304" s="155"/>
      <c r="E304" s="155"/>
      <c r="F304" s="155"/>
    </row>
    <row r="305" spans="2:6" x14ac:dyDescent="0.25">
      <c r="B305" s="155"/>
      <c r="C305" s="155"/>
      <c r="D305" s="155"/>
      <c r="E305" s="155"/>
      <c r="F305" s="155"/>
    </row>
    <row r="306" spans="2:6" x14ac:dyDescent="0.25">
      <c r="B306" s="155"/>
      <c r="C306" s="155"/>
      <c r="D306" s="155"/>
      <c r="E306" s="155"/>
      <c r="F306" s="155"/>
    </row>
    <row r="307" spans="2:6" x14ac:dyDescent="0.25">
      <c r="B307" s="155"/>
      <c r="C307" s="155"/>
      <c r="D307" s="155"/>
      <c r="E307" s="155"/>
      <c r="F307" s="155"/>
    </row>
    <row r="308" spans="2:6" x14ac:dyDescent="0.25">
      <c r="B308" s="155"/>
      <c r="C308" s="155"/>
      <c r="D308" s="155"/>
      <c r="E308" s="155"/>
      <c r="F308" s="155"/>
    </row>
    <row r="309" spans="2:6" x14ac:dyDescent="0.25">
      <c r="B309" s="155"/>
      <c r="C309" s="155"/>
      <c r="D309" s="155"/>
      <c r="E309" s="155"/>
      <c r="F309" s="155"/>
    </row>
    <row r="310" spans="2:6" x14ac:dyDescent="0.25">
      <c r="B310" s="155"/>
      <c r="C310" s="155"/>
      <c r="D310" s="155"/>
      <c r="E310" s="155"/>
      <c r="F310" s="155"/>
    </row>
    <row r="311" spans="2:6" x14ac:dyDescent="0.25">
      <c r="B311" s="155"/>
      <c r="C311" s="155"/>
      <c r="D311" s="155"/>
      <c r="E311" s="155"/>
      <c r="F311" s="155"/>
    </row>
    <row r="312" spans="2:6" x14ac:dyDescent="0.25">
      <c r="B312" s="155"/>
      <c r="C312" s="155"/>
      <c r="D312" s="155"/>
      <c r="E312" s="155"/>
      <c r="F312" s="155"/>
    </row>
    <row r="313" spans="2:6" x14ac:dyDescent="0.25">
      <c r="B313" s="155"/>
      <c r="C313" s="155"/>
      <c r="D313" s="155"/>
      <c r="E313" s="155"/>
      <c r="F313" s="155"/>
    </row>
    <row r="314" spans="2:6" x14ac:dyDescent="0.25">
      <c r="B314" s="155"/>
      <c r="C314" s="155"/>
      <c r="D314" s="155"/>
      <c r="E314" s="155"/>
      <c r="F314" s="155"/>
    </row>
    <row r="315" spans="2:6" x14ac:dyDescent="0.25">
      <c r="B315" s="155"/>
      <c r="C315" s="155"/>
      <c r="D315" s="155"/>
      <c r="E315" s="155"/>
      <c r="F315" s="155"/>
    </row>
    <row r="316" spans="2:6" x14ac:dyDescent="0.25">
      <c r="B316" s="155"/>
      <c r="C316" s="155"/>
      <c r="D316" s="155"/>
      <c r="E316" s="155"/>
      <c r="F316" s="155"/>
    </row>
    <row r="317" spans="2:6" x14ac:dyDescent="0.25">
      <c r="B317" s="155"/>
      <c r="C317" s="155"/>
      <c r="D317" s="155"/>
      <c r="E317" s="155"/>
      <c r="F317" s="155"/>
    </row>
    <row r="318" spans="2:6" x14ac:dyDescent="0.25">
      <c r="B318" s="155"/>
      <c r="C318" s="155"/>
      <c r="D318" s="155"/>
      <c r="E318" s="155"/>
      <c r="F318" s="155"/>
    </row>
    <row r="319" spans="2:6" x14ac:dyDescent="0.25">
      <c r="B319" s="155"/>
      <c r="C319" s="155"/>
      <c r="D319" s="155"/>
      <c r="E319" s="155"/>
      <c r="F319" s="155"/>
    </row>
    <row r="320" spans="2:6" x14ac:dyDescent="0.25">
      <c r="B320" s="155"/>
      <c r="C320" s="155"/>
      <c r="D320" s="155"/>
      <c r="E320" s="155"/>
      <c r="F320" s="155"/>
    </row>
    <row r="321" spans="2:6" x14ac:dyDescent="0.25">
      <c r="B321" s="155"/>
      <c r="C321" s="155"/>
      <c r="D321" s="155"/>
      <c r="E321" s="155"/>
      <c r="F321" s="155"/>
    </row>
    <row r="322" spans="2:6" x14ac:dyDescent="0.25">
      <c r="B322" s="155"/>
      <c r="C322" s="155"/>
      <c r="D322" s="155"/>
      <c r="E322" s="155"/>
      <c r="F322" s="155"/>
    </row>
    <row r="323" spans="2:6" x14ac:dyDescent="0.25">
      <c r="B323" s="155"/>
      <c r="C323" s="155"/>
      <c r="D323" s="155"/>
      <c r="E323" s="155"/>
      <c r="F323" s="155"/>
    </row>
    <row r="324" spans="2:6" x14ac:dyDescent="0.25">
      <c r="B324" s="155"/>
      <c r="C324" s="155"/>
      <c r="D324" s="155"/>
      <c r="E324" s="155"/>
      <c r="F324" s="155"/>
    </row>
    <row r="325" spans="2:6" x14ac:dyDescent="0.25">
      <c r="B325" s="155"/>
      <c r="C325" s="155"/>
      <c r="D325" s="155"/>
      <c r="E325" s="155"/>
      <c r="F325" s="155"/>
    </row>
    <row r="326" spans="2:6" x14ac:dyDescent="0.25">
      <c r="B326" s="155"/>
      <c r="C326" s="155"/>
      <c r="D326" s="155"/>
      <c r="E326" s="155"/>
      <c r="F326" s="155"/>
    </row>
    <row r="327" spans="2:6" x14ac:dyDescent="0.25">
      <c r="B327" s="155"/>
      <c r="C327" s="155"/>
      <c r="D327" s="155"/>
      <c r="E327" s="155"/>
      <c r="F327" s="155"/>
    </row>
    <row r="328" spans="2:6" x14ac:dyDescent="0.25">
      <c r="B328" s="155"/>
      <c r="C328" s="155"/>
      <c r="D328" s="155"/>
      <c r="E328" s="155"/>
      <c r="F328" s="155"/>
    </row>
    <row r="329" spans="2:6" x14ac:dyDescent="0.25">
      <c r="B329" s="155"/>
      <c r="C329" s="155"/>
      <c r="D329" s="155"/>
      <c r="E329" s="155"/>
      <c r="F329" s="155"/>
    </row>
    <row r="330" spans="2:6" x14ac:dyDescent="0.25">
      <c r="B330" s="155"/>
      <c r="C330" s="155"/>
      <c r="D330" s="155"/>
      <c r="E330" s="155"/>
      <c r="F330" s="155"/>
    </row>
    <row r="331" spans="2:6" x14ac:dyDescent="0.25">
      <c r="B331" s="155"/>
      <c r="C331" s="155"/>
      <c r="D331" s="155"/>
      <c r="E331" s="155"/>
      <c r="F331" s="155"/>
    </row>
    <row r="332" spans="2:6" x14ac:dyDescent="0.25">
      <c r="B332" s="155"/>
      <c r="C332" s="155"/>
      <c r="D332" s="155"/>
      <c r="E332" s="155"/>
      <c r="F332" s="155"/>
    </row>
    <row r="333" spans="2:6" x14ac:dyDescent="0.25">
      <c r="B333" s="155"/>
      <c r="C333" s="155"/>
      <c r="D333" s="155"/>
      <c r="E333" s="155"/>
      <c r="F333" s="155"/>
    </row>
    <row r="334" spans="2:6" x14ac:dyDescent="0.25">
      <c r="B334" s="155"/>
      <c r="C334" s="155"/>
      <c r="D334" s="155"/>
      <c r="E334" s="155"/>
      <c r="F334" s="155"/>
    </row>
    <row r="335" spans="2:6" x14ac:dyDescent="0.25">
      <c r="B335" s="155"/>
      <c r="C335" s="155"/>
      <c r="D335" s="155"/>
      <c r="E335" s="155"/>
      <c r="F335" s="155"/>
    </row>
    <row r="336" spans="2:6" x14ac:dyDescent="0.25">
      <c r="B336" s="155"/>
      <c r="C336" s="155"/>
      <c r="D336" s="155"/>
      <c r="E336" s="155"/>
      <c r="F336" s="155"/>
    </row>
    <row r="337" spans="2:6" x14ac:dyDescent="0.25">
      <c r="B337" s="155"/>
      <c r="C337" s="155"/>
      <c r="D337" s="155"/>
      <c r="E337" s="155"/>
      <c r="F337" s="155"/>
    </row>
    <row r="338" spans="2:6" x14ac:dyDescent="0.25">
      <c r="B338" s="155"/>
      <c r="C338" s="155"/>
      <c r="D338" s="155"/>
      <c r="E338" s="155"/>
      <c r="F338" s="155"/>
    </row>
    <row r="339" spans="2:6" x14ac:dyDescent="0.25">
      <c r="B339" s="155"/>
      <c r="C339" s="155"/>
      <c r="D339" s="155"/>
      <c r="E339" s="155"/>
      <c r="F339" s="155"/>
    </row>
    <row r="340" spans="2:6" x14ac:dyDescent="0.25">
      <c r="B340" s="155"/>
      <c r="C340" s="155"/>
      <c r="D340" s="155"/>
      <c r="E340" s="155"/>
      <c r="F340" s="155"/>
    </row>
    <row r="341" spans="2:6" x14ac:dyDescent="0.25">
      <c r="B341" s="155"/>
      <c r="C341" s="155"/>
      <c r="D341" s="155"/>
      <c r="E341" s="155"/>
      <c r="F341" s="155"/>
    </row>
    <row r="342" spans="2:6" x14ac:dyDescent="0.25">
      <c r="B342" s="155"/>
      <c r="C342" s="155"/>
      <c r="D342" s="155"/>
      <c r="E342" s="155"/>
      <c r="F342" s="155"/>
    </row>
    <row r="343" spans="2:6" x14ac:dyDescent="0.25">
      <c r="B343" s="155"/>
      <c r="C343" s="155"/>
      <c r="D343" s="155"/>
      <c r="E343" s="155"/>
      <c r="F343" s="155"/>
    </row>
    <row r="344" spans="2:6" x14ac:dyDescent="0.25">
      <c r="B344" s="155"/>
      <c r="C344" s="155"/>
      <c r="D344" s="155"/>
      <c r="E344" s="155"/>
      <c r="F344" s="155"/>
    </row>
    <row r="345" spans="2:6" x14ac:dyDescent="0.25">
      <c r="B345" s="155"/>
      <c r="C345" s="155"/>
      <c r="D345" s="155"/>
      <c r="E345" s="155"/>
      <c r="F345" s="155"/>
    </row>
    <row r="346" spans="2:6" x14ac:dyDescent="0.25">
      <c r="B346" s="155"/>
      <c r="C346" s="155"/>
      <c r="D346" s="155"/>
      <c r="E346" s="155"/>
      <c r="F346" s="155"/>
    </row>
    <row r="347" spans="2:6" x14ac:dyDescent="0.25">
      <c r="B347" s="155"/>
      <c r="C347" s="155"/>
      <c r="D347" s="155"/>
      <c r="E347" s="155"/>
      <c r="F347" s="155"/>
    </row>
    <row r="348" spans="2:6" x14ac:dyDescent="0.25">
      <c r="B348" s="155"/>
      <c r="C348" s="155"/>
      <c r="D348" s="155"/>
      <c r="E348" s="155"/>
      <c r="F348" s="155"/>
    </row>
    <row r="349" spans="2:6" x14ac:dyDescent="0.25">
      <c r="B349" s="155"/>
      <c r="C349" s="155"/>
      <c r="D349" s="155"/>
      <c r="E349" s="155"/>
      <c r="F349" s="155"/>
    </row>
    <row r="350" spans="2:6" x14ac:dyDescent="0.25">
      <c r="B350" s="155"/>
      <c r="C350" s="155"/>
      <c r="D350" s="155"/>
      <c r="E350" s="155"/>
      <c r="F350" s="155"/>
    </row>
    <row r="351" spans="2:6" x14ac:dyDescent="0.25">
      <c r="B351" s="155"/>
      <c r="C351" s="155"/>
      <c r="D351" s="155"/>
      <c r="E351" s="155"/>
      <c r="F351" s="155"/>
    </row>
    <row r="352" spans="2:6" x14ac:dyDescent="0.25">
      <c r="B352" s="155"/>
      <c r="C352" s="155"/>
      <c r="D352" s="155"/>
      <c r="E352" s="155"/>
      <c r="F352" s="155"/>
    </row>
    <row r="353" spans="2:6" x14ac:dyDescent="0.25">
      <c r="B353" s="155"/>
      <c r="C353" s="155"/>
      <c r="D353" s="155"/>
      <c r="E353" s="155"/>
      <c r="F353" s="155"/>
    </row>
    <row r="354" spans="2:6" x14ac:dyDescent="0.25">
      <c r="B354" s="155"/>
      <c r="C354" s="155"/>
      <c r="D354" s="155"/>
      <c r="E354" s="155"/>
      <c r="F354" s="155"/>
    </row>
    <row r="355" spans="2:6" x14ac:dyDescent="0.25">
      <c r="B355" s="155"/>
      <c r="C355" s="155"/>
      <c r="D355" s="155"/>
      <c r="E355" s="155"/>
      <c r="F355" s="155"/>
    </row>
    <row r="356" spans="2:6" x14ac:dyDescent="0.25">
      <c r="B356" s="155"/>
      <c r="C356" s="155"/>
      <c r="D356" s="155"/>
      <c r="E356" s="155"/>
      <c r="F356" s="155"/>
    </row>
    <row r="357" spans="2:6" x14ac:dyDescent="0.25">
      <c r="B357" s="155"/>
      <c r="C357" s="155"/>
      <c r="D357" s="155"/>
      <c r="E357" s="155"/>
      <c r="F357" s="155"/>
    </row>
    <row r="358" spans="2:6" x14ac:dyDescent="0.25">
      <c r="B358" s="155"/>
      <c r="C358" s="155"/>
      <c r="D358" s="155"/>
      <c r="E358" s="155"/>
      <c r="F358" s="155"/>
    </row>
    <row r="359" spans="2:6" x14ac:dyDescent="0.25">
      <c r="B359" s="155"/>
      <c r="C359" s="155"/>
      <c r="D359" s="155"/>
      <c r="E359" s="155"/>
      <c r="F359" s="155"/>
    </row>
    <row r="360" spans="2:6" x14ac:dyDescent="0.25">
      <c r="B360" s="155"/>
      <c r="C360" s="155"/>
      <c r="D360" s="155"/>
      <c r="E360" s="155"/>
      <c r="F360" s="155"/>
    </row>
    <row r="361" spans="2:6" x14ac:dyDescent="0.25">
      <c r="B361" s="155"/>
      <c r="C361" s="155"/>
      <c r="D361" s="155"/>
      <c r="E361" s="155"/>
      <c r="F361" s="155"/>
    </row>
    <row r="362" spans="2:6" x14ac:dyDescent="0.25">
      <c r="B362" s="155"/>
      <c r="C362" s="155"/>
      <c r="D362" s="155"/>
      <c r="E362" s="155"/>
      <c r="F362" s="155"/>
    </row>
    <row r="363" spans="2:6" x14ac:dyDescent="0.25">
      <c r="B363" s="155"/>
      <c r="C363" s="155"/>
      <c r="D363" s="155"/>
      <c r="E363" s="155"/>
      <c r="F363" s="155"/>
    </row>
    <row r="364" spans="2:6" x14ac:dyDescent="0.25">
      <c r="B364" s="155"/>
      <c r="C364" s="155"/>
      <c r="D364" s="155"/>
      <c r="E364" s="155"/>
      <c r="F364" s="155"/>
    </row>
    <row r="365" spans="2:6" x14ac:dyDescent="0.25">
      <c r="B365" s="155"/>
      <c r="C365" s="155"/>
      <c r="D365" s="155"/>
      <c r="E365" s="155"/>
      <c r="F365" s="155"/>
    </row>
    <row r="366" spans="2:6" x14ac:dyDescent="0.25">
      <c r="B366" s="155"/>
      <c r="C366" s="155"/>
      <c r="D366" s="155"/>
      <c r="E366" s="155"/>
      <c r="F366" s="155"/>
    </row>
    <row r="367" spans="2:6" x14ac:dyDescent="0.25">
      <c r="B367" s="155"/>
      <c r="C367" s="155"/>
      <c r="D367" s="155"/>
      <c r="E367" s="155"/>
      <c r="F367" s="155"/>
    </row>
    <row r="368" spans="2:6" x14ac:dyDescent="0.25">
      <c r="B368" s="155"/>
      <c r="C368" s="155"/>
      <c r="D368" s="155"/>
      <c r="E368" s="155"/>
      <c r="F368" s="155"/>
    </row>
    <row r="369" spans="2:6" x14ac:dyDescent="0.25">
      <c r="B369" s="155"/>
      <c r="C369" s="155"/>
      <c r="D369" s="155"/>
      <c r="E369" s="155"/>
      <c r="F369" s="155"/>
    </row>
    <row r="370" spans="2:6" x14ac:dyDescent="0.25">
      <c r="B370" s="155"/>
      <c r="C370" s="155"/>
      <c r="D370" s="155"/>
      <c r="E370" s="155"/>
      <c r="F370" s="155"/>
    </row>
    <row r="371" spans="2:6" x14ac:dyDescent="0.25">
      <c r="B371" s="155"/>
      <c r="C371" s="155"/>
      <c r="D371" s="155"/>
      <c r="E371" s="155"/>
      <c r="F371" s="155"/>
    </row>
    <row r="372" spans="2:6" x14ac:dyDescent="0.25">
      <c r="B372" s="155"/>
      <c r="C372" s="155"/>
      <c r="D372" s="155"/>
      <c r="E372" s="155"/>
      <c r="F372" s="155"/>
    </row>
    <row r="373" spans="2:6" x14ac:dyDescent="0.25">
      <c r="B373" s="155"/>
      <c r="C373" s="155"/>
      <c r="D373" s="155"/>
      <c r="E373" s="155"/>
      <c r="F373" s="155"/>
    </row>
    <row r="374" spans="2:6" x14ac:dyDescent="0.25">
      <c r="B374" s="155"/>
      <c r="C374" s="155"/>
      <c r="D374" s="155"/>
      <c r="E374" s="155"/>
      <c r="F374" s="155"/>
    </row>
    <row r="375" spans="2:6" x14ac:dyDescent="0.25">
      <c r="B375" s="155"/>
      <c r="C375" s="155"/>
      <c r="D375" s="155"/>
      <c r="E375" s="155"/>
      <c r="F375" s="155"/>
    </row>
    <row r="376" spans="2:6" x14ac:dyDescent="0.25">
      <c r="B376" s="155"/>
      <c r="C376" s="155"/>
      <c r="D376" s="155"/>
      <c r="E376" s="155"/>
      <c r="F376" s="155"/>
    </row>
    <row r="377" spans="2:6" x14ac:dyDescent="0.25">
      <c r="B377" s="155"/>
      <c r="C377" s="155"/>
      <c r="D377" s="155"/>
      <c r="E377" s="155"/>
      <c r="F377" s="155"/>
    </row>
    <row r="378" spans="2:6" x14ac:dyDescent="0.25">
      <c r="B378" s="155"/>
      <c r="C378" s="155"/>
      <c r="D378" s="155"/>
      <c r="E378" s="155"/>
      <c r="F378" s="155"/>
    </row>
    <row r="379" spans="2:6" x14ac:dyDescent="0.25">
      <c r="B379" s="155"/>
      <c r="C379" s="155"/>
      <c r="D379" s="155"/>
      <c r="E379" s="155"/>
      <c r="F379" s="155"/>
    </row>
    <row r="380" spans="2:6" x14ac:dyDescent="0.25">
      <c r="B380" s="155"/>
      <c r="C380" s="155"/>
      <c r="D380" s="155"/>
      <c r="E380" s="155"/>
      <c r="F380" s="155"/>
    </row>
    <row r="381" spans="2:6" x14ac:dyDescent="0.25">
      <c r="B381" s="155"/>
      <c r="C381" s="155"/>
      <c r="D381" s="155"/>
      <c r="E381" s="155"/>
      <c r="F381" s="155"/>
    </row>
    <row r="382" spans="2:6" x14ac:dyDescent="0.25">
      <c r="B382" s="155"/>
      <c r="C382" s="155"/>
      <c r="D382" s="155"/>
      <c r="E382" s="155"/>
      <c r="F382" s="155"/>
    </row>
  </sheetData>
  <mergeCells count="13">
    <mergeCell ref="A1:H1"/>
    <mergeCell ref="A3:A4"/>
    <mergeCell ref="B3:B4"/>
    <mergeCell ref="C3:C4"/>
    <mergeCell ref="D3:D4"/>
    <mergeCell ref="E3:E4"/>
    <mergeCell ref="F3:F4"/>
    <mergeCell ref="G3:J3"/>
    <mergeCell ref="C159:E159"/>
    <mergeCell ref="G159:I159"/>
    <mergeCell ref="C160:D160"/>
    <mergeCell ref="G160:I160"/>
    <mergeCell ref="M8:T8"/>
  </mergeCells>
  <pageMargins left="0.51181102362204722" right="0.31496062992125984" top="0.74803149606299213" bottom="0.35433070866141736" header="0.31496062992125984" footer="0.31496062992125984"/>
  <pageSetup paperSize="9" scale="7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95"/>
  <sheetViews>
    <sheetView view="pageBreakPreview" zoomScale="60" zoomScaleNormal="68" workbookViewId="0">
      <selection activeCell="C139" sqref="C139:D139"/>
    </sheetView>
  </sheetViews>
  <sheetFormatPr defaultRowHeight="20.25" x14ac:dyDescent="0.25"/>
  <cols>
    <col min="1" max="1" width="52.42578125" style="216" customWidth="1"/>
    <col min="2" max="2" width="10.85546875" style="349" customWidth="1"/>
    <col min="3" max="3" width="14.85546875" style="349" customWidth="1"/>
    <col min="4" max="4" width="14.5703125" style="349" customWidth="1"/>
    <col min="5" max="5" width="14.7109375" style="357" customWidth="1"/>
    <col min="6" max="6" width="14.85546875" style="357" customWidth="1"/>
    <col min="7" max="7" width="13.5703125" style="349" customWidth="1"/>
    <col min="8" max="8" width="12.5703125" style="349" customWidth="1"/>
    <col min="9" max="9" width="12.85546875" style="349" customWidth="1"/>
    <col min="10" max="10" width="15" style="349" customWidth="1"/>
    <col min="11" max="11" width="9.140625" style="8"/>
    <col min="12" max="12" width="20.5703125" style="8" customWidth="1"/>
    <col min="13" max="13" width="14.85546875" style="8" bestFit="1" customWidth="1"/>
    <col min="14" max="14" width="13.7109375" style="8" customWidth="1"/>
    <col min="15" max="15" width="16.42578125" style="8" customWidth="1"/>
    <col min="16" max="16" width="13.140625" style="8" customWidth="1"/>
    <col min="17" max="18" width="9.140625" style="8"/>
    <col min="19" max="19" width="13.42578125" style="8" customWidth="1"/>
    <col min="20" max="16384" width="9.140625" style="8"/>
  </cols>
  <sheetData>
    <row r="2" spans="1:25" ht="27.75" customHeight="1" x14ac:dyDescent="0.25">
      <c r="A2" s="448" t="s">
        <v>264</v>
      </c>
      <c r="B2" s="448"/>
      <c r="C2" s="448"/>
      <c r="D2" s="448"/>
      <c r="E2" s="448"/>
      <c r="F2" s="448"/>
      <c r="G2" s="448"/>
      <c r="H2" s="448"/>
    </row>
    <row r="3" spans="1:25" ht="28.5" customHeight="1" x14ac:dyDescent="0.25">
      <c r="A3" s="350"/>
      <c r="B3" s="351"/>
      <c r="C3" s="350"/>
      <c r="D3" s="350"/>
      <c r="E3" s="352"/>
      <c r="F3" s="347"/>
      <c r="G3" s="350"/>
      <c r="H3" s="350"/>
      <c r="I3" s="453" t="s">
        <v>265</v>
      </c>
      <c r="J3" s="453"/>
    </row>
    <row r="4" spans="1:25" ht="41.25" customHeight="1" x14ac:dyDescent="0.25">
      <c r="A4" s="436" t="s">
        <v>3</v>
      </c>
      <c r="B4" s="436" t="s">
        <v>4</v>
      </c>
      <c r="C4" s="436" t="s">
        <v>5</v>
      </c>
      <c r="D4" s="436" t="s">
        <v>6</v>
      </c>
      <c r="E4" s="454" t="s">
        <v>7</v>
      </c>
      <c r="F4" s="455" t="s">
        <v>8</v>
      </c>
      <c r="G4" s="436" t="s">
        <v>9</v>
      </c>
      <c r="H4" s="436"/>
      <c r="I4" s="436"/>
      <c r="J4" s="436"/>
    </row>
    <row r="5" spans="1:25" ht="54" customHeight="1" x14ac:dyDescent="0.25">
      <c r="A5" s="436"/>
      <c r="B5" s="436"/>
      <c r="C5" s="436"/>
      <c r="D5" s="436"/>
      <c r="E5" s="454"/>
      <c r="F5" s="455"/>
      <c r="G5" s="213" t="s">
        <v>10</v>
      </c>
      <c r="H5" s="213" t="s">
        <v>11</v>
      </c>
      <c r="I5" s="213" t="s">
        <v>12</v>
      </c>
      <c r="J5" s="213" t="s">
        <v>13</v>
      </c>
    </row>
    <row r="6" spans="1:25" ht="23.25" customHeight="1" x14ac:dyDescent="0.25">
      <c r="A6" s="221">
        <v>1</v>
      </c>
      <c r="B6" s="221">
        <v>2</v>
      </c>
      <c r="C6" s="221">
        <v>3</v>
      </c>
      <c r="D6" s="221">
        <v>4</v>
      </c>
      <c r="E6" s="353">
        <v>5</v>
      </c>
      <c r="F6" s="353">
        <v>6</v>
      </c>
      <c r="G6" s="221">
        <v>7</v>
      </c>
      <c r="H6" s="221">
        <v>8</v>
      </c>
      <c r="I6" s="335">
        <v>9</v>
      </c>
      <c r="J6" s="335">
        <v>10</v>
      </c>
    </row>
    <row r="7" spans="1:25" s="48" customFormat="1" ht="51.75" customHeight="1" x14ac:dyDescent="0.25">
      <c r="A7" s="170" t="s">
        <v>266</v>
      </c>
      <c r="B7" s="173">
        <v>4000</v>
      </c>
      <c r="C7" s="180">
        <f>C8+C136</f>
        <v>39778.428</v>
      </c>
      <c r="D7" s="180">
        <f>D8+D136</f>
        <v>15750.699999999997</v>
      </c>
      <c r="E7" s="180">
        <f>E8+E136</f>
        <v>41876.600000000006</v>
      </c>
      <c r="F7" s="180">
        <f>SUM(G7:J7)</f>
        <v>33700.468991199989</v>
      </c>
      <c r="G7" s="180">
        <f>G8+G136</f>
        <v>271.89999999999998</v>
      </c>
      <c r="H7" s="180">
        <f>H8+H136</f>
        <v>0</v>
      </c>
      <c r="I7" s="180">
        <f>I8+I136</f>
        <v>0</v>
      </c>
      <c r="J7" s="180">
        <f>J8+J136</f>
        <v>33428.568991199987</v>
      </c>
    </row>
    <row r="8" spans="1:25" s="48" customFormat="1" ht="51.75" customHeight="1" x14ac:dyDescent="0.25">
      <c r="A8" s="193" t="s">
        <v>261</v>
      </c>
      <c r="B8" s="323">
        <v>4020</v>
      </c>
      <c r="C8" s="195">
        <f>SUM(C9:C135)</f>
        <v>39326.627999999997</v>
      </c>
      <c r="D8" s="195">
        <f t="shared" ref="D8:J8" si="0">SUM(D9:D135)</f>
        <v>15750.699999999997</v>
      </c>
      <c r="E8" s="195">
        <f t="shared" si="0"/>
        <v>36920.500000000007</v>
      </c>
      <c r="F8" s="195">
        <f>SUM(G8:J8)</f>
        <v>33001.668991199986</v>
      </c>
      <c r="G8" s="195">
        <f t="shared" si="0"/>
        <v>271.89999999999998</v>
      </c>
      <c r="H8" s="195">
        <f t="shared" si="0"/>
        <v>0</v>
      </c>
      <c r="I8" s="195">
        <f t="shared" si="0"/>
        <v>0</v>
      </c>
      <c r="J8" s="195">
        <f t="shared" si="0"/>
        <v>32729.768991199984</v>
      </c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spans="1:25" s="48" customFormat="1" ht="45" customHeight="1" x14ac:dyDescent="0.25">
      <c r="A9" s="166" t="s">
        <v>480</v>
      </c>
      <c r="B9" s="324"/>
      <c r="C9" s="326">
        <v>178</v>
      </c>
      <c r="D9" s="189"/>
      <c r="E9" s="189"/>
      <c r="F9" s="188"/>
      <c r="G9" s="188"/>
      <c r="H9" s="188"/>
      <c r="I9" s="188"/>
      <c r="J9" s="188"/>
    </row>
    <row r="10" spans="1:25" s="83" customFormat="1" ht="31.5" customHeight="1" x14ac:dyDescent="0.25">
      <c r="A10" s="166" t="s">
        <v>481</v>
      </c>
      <c r="B10" s="324"/>
      <c r="C10" s="326">
        <v>52.4</v>
      </c>
      <c r="D10" s="189"/>
      <c r="E10" s="189"/>
      <c r="F10" s="188"/>
      <c r="G10" s="188"/>
      <c r="H10" s="188"/>
      <c r="I10" s="188"/>
      <c r="J10" s="188"/>
    </row>
    <row r="11" spans="1:25" s="83" customFormat="1" ht="28.5" customHeight="1" x14ac:dyDescent="0.25">
      <c r="A11" s="166" t="s">
        <v>482</v>
      </c>
      <c r="B11" s="324"/>
      <c r="C11" s="326">
        <v>303.34500000000003</v>
      </c>
      <c r="D11" s="189"/>
      <c r="E11" s="189"/>
      <c r="F11" s="188"/>
      <c r="G11" s="188"/>
      <c r="H11" s="188"/>
      <c r="I11" s="188"/>
      <c r="J11" s="188"/>
    </row>
    <row r="12" spans="1:25" s="83" customFormat="1" ht="30" customHeight="1" x14ac:dyDescent="0.25">
      <c r="A12" s="166" t="s">
        <v>483</v>
      </c>
      <c r="B12" s="324"/>
      <c r="C12" s="326">
        <v>4458</v>
      </c>
      <c r="D12" s="189"/>
      <c r="E12" s="189"/>
      <c r="F12" s="188"/>
      <c r="G12" s="188"/>
      <c r="H12" s="188"/>
      <c r="I12" s="188"/>
      <c r="J12" s="188"/>
    </row>
    <row r="13" spans="1:25" s="83" customFormat="1" ht="27" customHeight="1" x14ac:dyDescent="0.25">
      <c r="A13" s="166" t="s">
        <v>484</v>
      </c>
      <c r="B13" s="324"/>
      <c r="C13" s="326">
        <v>4770</v>
      </c>
      <c r="D13" s="189"/>
      <c r="E13" s="189"/>
      <c r="F13" s="188"/>
      <c r="G13" s="188"/>
      <c r="H13" s="188"/>
      <c r="I13" s="188"/>
      <c r="J13" s="188"/>
    </row>
    <row r="14" spans="1:25" s="83" customFormat="1" ht="45" customHeight="1" x14ac:dyDescent="0.25">
      <c r="A14" s="166" t="s">
        <v>485</v>
      </c>
      <c r="B14" s="324"/>
      <c r="C14" s="326">
        <v>445.2</v>
      </c>
      <c r="D14" s="189"/>
      <c r="E14" s="189"/>
      <c r="F14" s="188"/>
      <c r="G14" s="188"/>
      <c r="H14" s="188"/>
      <c r="I14" s="188"/>
      <c r="J14" s="188"/>
    </row>
    <row r="15" spans="1:25" s="83" customFormat="1" ht="33.75" customHeight="1" x14ac:dyDescent="0.25">
      <c r="A15" s="166" t="s">
        <v>486</v>
      </c>
      <c r="B15" s="324"/>
      <c r="C15" s="326">
        <v>2691</v>
      </c>
      <c r="D15" s="189"/>
      <c r="E15" s="189"/>
      <c r="F15" s="188"/>
      <c r="G15" s="188"/>
      <c r="H15" s="188"/>
      <c r="I15" s="188"/>
      <c r="J15" s="188"/>
    </row>
    <row r="16" spans="1:25" s="83" customFormat="1" ht="28.5" customHeight="1" x14ac:dyDescent="0.25">
      <c r="A16" s="166" t="s">
        <v>487</v>
      </c>
      <c r="B16" s="324"/>
      <c r="C16" s="326">
        <v>4282</v>
      </c>
      <c r="D16" s="189"/>
      <c r="E16" s="189"/>
      <c r="F16" s="188"/>
      <c r="G16" s="188"/>
      <c r="H16" s="188"/>
      <c r="I16" s="188"/>
      <c r="J16" s="188"/>
    </row>
    <row r="17" spans="1:10" s="83" customFormat="1" ht="33.75" customHeight="1" x14ac:dyDescent="0.25">
      <c r="A17" s="166" t="s">
        <v>488</v>
      </c>
      <c r="B17" s="324"/>
      <c r="C17" s="326">
        <v>498</v>
      </c>
      <c r="D17" s="189"/>
      <c r="E17" s="189"/>
      <c r="F17" s="188"/>
      <c r="G17" s="188"/>
      <c r="H17" s="188"/>
      <c r="I17" s="188"/>
      <c r="J17" s="188"/>
    </row>
    <row r="18" spans="1:10" s="83" customFormat="1" ht="28.5" customHeight="1" x14ac:dyDescent="0.25">
      <c r="A18" s="166" t="s">
        <v>489</v>
      </c>
      <c r="B18" s="324"/>
      <c r="C18" s="326">
        <v>11777.413</v>
      </c>
      <c r="D18" s="189"/>
      <c r="E18" s="189"/>
      <c r="F18" s="188"/>
      <c r="G18" s="188"/>
      <c r="H18" s="188"/>
      <c r="I18" s="188"/>
      <c r="J18" s="188"/>
    </row>
    <row r="19" spans="1:10" s="83" customFormat="1" ht="26.25" customHeight="1" x14ac:dyDescent="0.25">
      <c r="A19" s="166" t="s">
        <v>490</v>
      </c>
      <c r="B19" s="324"/>
      <c r="C19" s="326">
        <v>1900.865</v>
      </c>
      <c r="D19" s="189"/>
      <c r="E19" s="189"/>
      <c r="F19" s="188"/>
      <c r="G19" s="188"/>
      <c r="H19" s="188"/>
      <c r="I19" s="188"/>
      <c r="J19" s="188"/>
    </row>
    <row r="20" spans="1:10" s="83" customFormat="1" ht="28.5" customHeight="1" x14ac:dyDescent="0.25">
      <c r="A20" s="166" t="s">
        <v>491</v>
      </c>
      <c r="B20" s="324"/>
      <c r="C20" s="326">
        <v>1132.5</v>
      </c>
      <c r="D20" s="189"/>
      <c r="E20" s="189"/>
      <c r="F20" s="188"/>
      <c r="G20" s="188"/>
      <c r="H20" s="188"/>
      <c r="I20" s="188"/>
      <c r="J20" s="188"/>
    </row>
    <row r="21" spans="1:10" s="83" customFormat="1" ht="28.5" customHeight="1" x14ac:dyDescent="0.25">
      <c r="A21" s="328" t="s">
        <v>492</v>
      </c>
      <c r="B21" s="324"/>
      <c r="C21" s="326">
        <v>4230.6620000000003</v>
      </c>
      <c r="D21" s="189"/>
      <c r="E21" s="189"/>
      <c r="F21" s="188"/>
      <c r="G21" s="188"/>
      <c r="H21" s="188"/>
      <c r="I21" s="188"/>
      <c r="J21" s="188"/>
    </row>
    <row r="22" spans="1:10" s="83" customFormat="1" ht="27.75" customHeight="1" x14ac:dyDescent="0.25">
      <c r="A22" s="166" t="s">
        <v>493</v>
      </c>
      <c r="B22" s="324"/>
      <c r="C22" s="326">
        <v>187.12799999999999</v>
      </c>
      <c r="D22" s="189"/>
      <c r="E22" s="189"/>
      <c r="F22" s="188"/>
      <c r="G22" s="188"/>
      <c r="H22" s="188"/>
      <c r="I22" s="188"/>
      <c r="J22" s="188"/>
    </row>
    <row r="23" spans="1:10" s="83" customFormat="1" ht="33.75" customHeight="1" x14ac:dyDescent="0.25">
      <c r="A23" s="166" t="s">
        <v>494</v>
      </c>
      <c r="B23" s="324"/>
      <c r="C23" s="326">
        <v>2420.1149999999998</v>
      </c>
      <c r="D23" s="189"/>
      <c r="E23" s="189"/>
      <c r="F23" s="188"/>
      <c r="G23" s="188"/>
      <c r="H23" s="188"/>
      <c r="I23" s="188"/>
      <c r="J23" s="188"/>
    </row>
    <row r="24" spans="1:10" s="48" customFormat="1" ht="45.75" customHeight="1" x14ac:dyDescent="0.25">
      <c r="A24" s="166" t="s">
        <v>555</v>
      </c>
      <c r="B24" s="324"/>
      <c r="C24" s="181"/>
      <c r="D24" s="315">
        <v>312.3</v>
      </c>
      <c r="E24" s="315">
        <v>312.3</v>
      </c>
      <c r="F24" s="188"/>
      <c r="G24" s="188"/>
      <c r="H24" s="188"/>
      <c r="I24" s="188"/>
      <c r="J24" s="188"/>
    </row>
    <row r="25" spans="1:10" s="48" customFormat="1" ht="51.75" customHeight="1" x14ac:dyDescent="0.25">
      <c r="A25" s="166" t="s">
        <v>556</v>
      </c>
      <c r="B25" s="324"/>
      <c r="C25" s="181"/>
      <c r="D25" s="315">
        <v>367.2</v>
      </c>
      <c r="E25" s="315">
        <v>367.2</v>
      </c>
      <c r="F25" s="188"/>
      <c r="G25" s="188"/>
      <c r="H25" s="188"/>
      <c r="I25" s="188"/>
      <c r="J25" s="188"/>
    </row>
    <row r="26" spans="1:10" s="48" customFormat="1" ht="30" customHeight="1" x14ac:dyDescent="0.25">
      <c r="A26" s="166" t="s">
        <v>557</v>
      </c>
      <c r="B26" s="324"/>
      <c r="C26" s="181"/>
      <c r="D26" s="315">
        <v>2162.1999999999998</v>
      </c>
      <c r="E26" s="315">
        <v>2162.1999999999998</v>
      </c>
      <c r="F26" s="188"/>
      <c r="G26" s="188"/>
      <c r="H26" s="188"/>
      <c r="I26" s="188"/>
      <c r="J26" s="188"/>
    </row>
    <row r="27" spans="1:10" s="48" customFormat="1" ht="32.25" customHeight="1" x14ac:dyDescent="0.25">
      <c r="A27" s="166" t="s">
        <v>410</v>
      </c>
      <c r="B27" s="324"/>
      <c r="C27" s="181"/>
      <c r="D27" s="315">
        <v>2443.5</v>
      </c>
      <c r="E27" s="189">
        <v>3892</v>
      </c>
      <c r="F27" s="188"/>
      <c r="G27" s="188"/>
      <c r="H27" s="188"/>
      <c r="I27" s="188"/>
      <c r="J27" s="188"/>
    </row>
    <row r="28" spans="1:10" s="48" customFormat="1" ht="30.75" customHeight="1" x14ac:dyDescent="0.25">
      <c r="A28" s="166" t="s">
        <v>411</v>
      </c>
      <c r="B28" s="324"/>
      <c r="C28" s="181"/>
      <c r="D28" s="315">
        <v>380.2</v>
      </c>
      <c r="E28" s="189">
        <v>1140.5</v>
      </c>
      <c r="F28" s="188"/>
      <c r="G28" s="188"/>
      <c r="H28" s="188"/>
      <c r="I28" s="188"/>
      <c r="J28" s="188"/>
    </row>
    <row r="29" spans="1:10" s="48" customFormat="1" ht="106.5" customHeight="1" x14ac:dyDescent="0.25">
      <c r="A29" s="166" t="s">
        <v>412</v>
      </c>
      <c r="B29" s="324"/>
      <c r="C29" s="181"/>
      <c r="D29" s="315">
        <v>4230.7</v>
      </c>
      <c r="E29" s="189">
        <v>2115.3000000000002</v>
      </c>
      <c r="F29" s="188"/>
      <c r="G29" s="188"/>
      <c r="H29" s="188"/>
      <c r="I29" s="188"/>
      <c r="J29" s="188"/>
    </row>
    <row r="30" spans="1:10" s="48" customFormat="1" ht="44.25" customHeight="1" x14ac:dyDescent="0.25">
      <c r="A30" s="166" t="s">
        <v>413</v>
      </c>
      <c r="B30" s="324"/>
      <c r="C30" s="181"/>
      <c r="D30" s="315">
        <v>187.1</v>
      </c>
      <c r="E30" s="189">
        <v>93.6</v>
      </c>
      <c r="F30" s="188"/>
      <c r="G30" s="188"/>
      <c r="H30" s="188"/>
      <c r="I30" s="188"/>
      <c r="J30" s="188"/>
    </row>
    <row r="31" spans="1:10" s="48" customFormat="1" ht="110.25" customHeight="1" x14ac:dyDescent="0.25">
      <c r="A31" s="166" t="s">
        <v>414</v>
      </c>
      <c r="B31" s="324"/>
      <c r="C31" s="181"/>
      <c r="D31" s="315">
        <v>1286.3</v>
      </c>
      <c r="E31" s="189">
        <v>1185.5</v>
      </c>
      <c r="F31" s="188"/>
      <c r="G31" s="188"/>
      <c r="H31" s="188"/>
      <c r="I31" s="188"/>
      <c r="J31" s="188"/>
    </row>
    <row r="32" spans="1:10" s="48" customFormat="1" ht="83.25" customHeight="1" x14ac:dyDescent="0.25">
      <c r="A32" s="166" t="s">
        <v>415</v>
      </c>
      <c r="B32" s="324"/>
      <c r="C32" s="181"/>
      <c r="D32" s="315">
        <v>1162.4000000000001</v>
      </c>
      <c r="E32" s="189">
        <v>1071.2</v>
      </c>
      <c r="F32" s="188"/>
      <c r="G32" s="188"/>
      <c r="H32" s="188"/>
      <c r="I32" s="188"/>
      <c r="J32" s="188"/>
    </row>
    <row r="33" spans="1:10" s="48" customFormat="1" ht="83.25" customHeight="1" x14ac:dyDescent="0.25">
      <c r="A33" s="166" t="s">
        <v>416</v>
      </c>
      <c r="B33" s="324"/>
      <c r="C33" s="181"/>
      <c r="D33" s="315">
        <v>1530</v>
      </c>
      <c r="E33" s="189">
        <v>1722.1</v>
      </c>
      <c r="F33" s="188"/>
      <c r="G33" s="188"/>
      <c r="H33" s="188"/>
      <c r="I33" s="188"/>
      <c r="J33" s="188"/>
    </row>
    <row r="34" spans="1:10" s="48" customFormat="1" ht="46.5" customHeight="1" x14ac:dyDescent="0.25">
      <c r="A34" s="166" t="s">
        <v>417</v>
      </c>
      <c r="B34" s="324"/>
      <c r="C34" s="181"/>
      <c r="D34" s="315">
        <v>1688.8</v>
      </c>
      <c r="E34" s="329">
        <v>650</v>
      </c>
      <c r="F34" s="188"/>
      <c r="G34" s="188"/>
      <c r="H34" s="188"/>
      <c r="I34" s="188"/>
      <c r="J34" s="188"/>
    </row>
    <row r="35" spans="1:10" s="48" customFormat="1" ht="66.75" customHeight="1" x14ac:dyDescent="0.25">
      <c r="A35" s="166" t="s">
        <v>495</v>
      </c>
      <c r="B35" s="324"/>
      <c r="C35" s="181"/>
      <c r="D35" s="315"/>
      <c r="E35" s="329">
        <v>477</v>
      </c>
      <c r="F35" s="188"/>
      <c r="G35" s="188"/>
      <c r="H35" s="188"/>
      <c r="I35" s="188"/>
      <c r="J35" s="188"/>
    </row>
    <row r="36" spans="1:10" s="48" customFormat="1" ht="66" customHeight="1" x14ac:dyDescent="0.25">
      <c r="A36" s="166" t="s">
        <v>496</v>
      </c>
      <c r="B36" s="324"/>
      <c r="C36" s="181"/>
      <c r="D36" s="315"/>
      <c r="E36" s="329">
        <v>482</v>
      </c>
      <c r="F36" s="188"/>
      <c r="G36" s="188"/>
      <c r="H36" s="188"/>
      <c r="I36" s="188"/>
      <c r="J36" s="188"/>
    </row>
    <row r="37" spans="1:10" s="83" customFormat="1" ht="30.75" customHeight="1" x14ac:dyDescent="0.25">
      <c r="A37" s="166" t="s">
        <v>497</v>
      </c>
      <c r="B37" s="324"/>
      <c r="C37" s="181"/>
      <c r="D37" s="315"/>
      <c r="E37" s="330">
        <v>57.9</v>
      </c>
      <c r="F37" s="188"/>
      <c r="G37" s="188"/>
      <c r="H37" s="188"/>
      <c r="I37" s="188"/>
      <c r="J37" s="188"/>
    </row>
    <row r="38" spans="1:10" s="83" customFormat="1" ht="30.75" customHeight="1" x14ac:dyDescent="0.25">
      <c r="A38" s="166" t="s">
        <v>497</v>
      </c>
      <c r="B38" s="324"/>
      <c r="C38" s="181"/>
      <c r="D38" s="315"/>
      <c r="E38" s="330">
        <v>22.1</v>
      </c>
      <c r="F38" s="188"/>
      <c r="G38" s="188"/>
      <c r="H38" s="188"/>
      <c r="I38" s="188"/>
      <c r="J38" s="188"/>
    </row>
    <row r="39" spans="1:10" s="48" customFormat="1" ht="45.75" customHeight="1" x14ac:dyDescent="0.25">
      <c r="A39" s="166" t="s">
        <v>498</v>
      </c>
      <c r="B39" s="324"/>
      <c r="C39" s="181"/>
      <c r="D39" s="315"/>
      <c r="E39" s="329">
        <v>6400</v>
      </c>
      <c r="F39" s="188"/>
      <c r="G39" s="188"/>
      <c r="H39" s="188"/>
      <c r="I39" s="188"/>
      <c r="J39" s="188"/>
    </row>
    <row r="40" spans="1:10" s="48" customFormat="1" ht="45.75" customHeight="1" x14ac:dyDescent="0.25">
      <c r="A40" s="166" t="s">
        <v>499</v>
      </c>
      <c r="B40" s="324"/>
      <c r="C40" s="181"/>
      <c r="D40" s="315"/>
      <c r="E40" s="329">
        <v>4822</v>
      </c>
      <c r="F40" s="188"/>
      <c r="G40" s="188"/>
      <c r="H40" s="188"/>
      <c r="I40" s="188"/>
      <c r="J40" s="188"/>
    </row>
    <row r="41" spans="1:10" s="83" customFormat="1" ht="28.5" customHeight="1" x14ac:dyDescent="0.25">
      <c r="A41" s="166" t="s">
        <v>500</v>
      </c>
      <c r="B41" s="324"/>
      <c r="C41" s="181"/>
      <c r="D41" s="315"/>
      <c r="E41" s="330">
        <v>196</v>
      </c>
      <c r="F41" s="188"/>
      <c r="G41" s="188"/>
      <c r="H41" s="188"/>
      <c r="I41" s="188"/>
      <c r="J41" s="188"/>
    </row>
    <row r="42" spans="1:10" s="83" customFormat="1" ht="30" customHeight="1" x14ac:dyDescent="0.25">
      <c r="A42" s="166" t="s">
        <v>501</v>
      </c>
      <c r="B42" s="324"/>
      <c r="C42" s="181"/>
      <c r="D42" s="315"/>
      <c r="E42" s="330">
        <v>194.5</v>
      </c>
      <c r="F42" s="188"/>
      <c r="G42" s="188"/>
      <c r="H42" s="188"/>
      <c r="I42" s="188"/>
      <c r="J42" s="188"/>
    </row>
    <row r="43" spans="1:10" s="48" customFormat="1" ht="39.75" customHeight="1" x14ac:dyDescent="0.25">
      <c r="A43" s="166" t="s">
        <v>502</v>
      </c>
      <c r="B43" s="324"/>
      <c r="C43" s="181"/>
      <c r="D43" s="315"/>
      <c r="E43" s="189">
        <v>7476.4</v>
      </c>
      <c r="F43" s="188"/>
      <c r="G43" s="188"/>
      <c r="H43" s="188"/>
      <c r="I43" s="188"/>
      <c r="J43" s="188"/>
    </row>
    <row r="44" spans="1:10" s="48" customFormat="1" ht="50.25" customHeight="1" x14ac:dyDescent="0.25">
      <c r="A44" s="166" t="s">
        <v>503</v>
      </c>
      <c r="B44" s="324"/>
      <c r="C44" s="181"/>
      <c r="D44" s="315"/>
      <c r="E44" s="189">
        <v>1557.9</v>
      </c>
      <c r="F44" s="188"/>
      <c r="G44" s="188"/>
      <c r="H44" s="188"/>
      <c r="I44" s="188"/>
      <c r="J44" s="188"/>
    </row>
    <row r="45" spans="1:10" s="48" customFormat="1" ht="50.25" customHeight="1" x14ac:dyDescent="0.25">
      <c r="A45" s="166" t="s">
        <v>504</v>
      </c>
      <c r="B45" s="324"/>
      <c r="C45" s="181"/>
      <c r="D45" s="315"/>
      <c r="E45" s="189">
        <v>324</v>
      </c>
      <c r="F45" s="188"/>
      <c r="G45" s="188"/>
      <c r="H45" s="188"/>
      <c r="I45" s="188"/>
      <c r="J45" s="188"/>
    </row>
    <row r="46" spans="1:10" s="48" customFormat="1" ht="24" customHeight="1" x14ac:dyDescent="0.3">
      <c r="A46" s="166" t="s">
        <v>505</v>
      </c>
      <c r="B46" s="324"/>
      <c r="C46" s="181"/>
      <c r="D46" s="315"/>
      <c r="E46" s="331">
        <v>93</v>
      </c>
      <c r="F46" s="188"/>
      <c r="G46" s="188"/>
      <c r="H46" s="188"/>
      <c r="I46" s="188"/>
      <c r="J46" s="188"/>
    </row>
    <row r="47" spans="1:10" s="83" customFormat="1" ht="27" customHeight="1" x14ac:dyDescent="0.25">
      <c r="A47" s="166" t="s">
        <v>506</v>
      </c>
      <c r="B47" s="324"/>
      <c r="C47" s="181"/>
      <c r="D47" s="315"/>
      <c r="E47" s="330">
        <v>9.6</v>
      </c>
      <c r="F47" s="188"/>
      <c r="G47" s="188"/>
      <c r="H47" s="188"/>
      <c r="I47" s="188"/>
      <c r="J47" s="188"/>
    </row>
    <row r="48" spans="1:10" s="83" customFormat="1" ht="24.75" customHeight="1" x14ac:dyDescent="0.25">
      <c r="A48" s="166" t="s">
        <v>507</v>
      </c>
      <c r="B48" s="324"/>
      <c r="C48" s="181"/>
      <c r="D48" s="315"/>
      <c r="E48" s="330">
        <v>19.3</v>
      </c>
      <c r="F48" s="188"/>
      <c r="G48" s="188"/>
      <c r="H48" s="188"/>
      <c r="I48" s="188"/>
      <c r="J48" s="188"/>
    </row>
    <row r="49" spans="1:10" s="83" customFormat="1" ht="24.75" customHeight="1" x14ac:dyDescent="0.25">
      <c r="A49" s="166" t="s">
        <v>508</v>
      </c>
      <c r="B49" s="324"/>
      <c r="C49" s="181"/>
      <c r="D49" s="315"/>
      <c r="E49" s="330">
        <v>36.5</v>
      </c>
      <c r="F49" s="188"/>
      <c r="G49" s="188"/>
      <c r="H49" s="188"/>
      <c r="I49" s="188"/>
      <c r="J49" s="188"/>
    </row>
    <row r="50" spans="1:10" s="83" customFormat="1" ht="30.75" customHeight="1" x14ac:dyDescent="0.25">
      <c r="A50" s="166" t="s">
        <v>509</v>
      </c>
      <c r="B50" s="324"/>
      <c r="C50" s="181"/>
      <c r="D50" s="315"/>
      <c r="E50" s="330">
        <v>40.4</v>
      </c>
      <c r="F50" s="188"/>
      <c r="G50" s="188"/>
      <c r="H50" s="188"/>
      <c r="I50" s="188"/>
      <c r="J50" s="188"/>
    </row>
    <row r="51" spans="1:10" s="48" customFormat="1" ht="64.5" customHeight="1" x14ac:dyDescent="0.3">
      <c r="A51" s="166" t="s">
        <v>418</v>
      </c>
      <c r="B51" s="324"/>
      <c r="C51" s="181"/>
      <c r="D51" s="315"/>
      <c r="E51" s="332"/>
      <c r="F51" s="181">
        <v>81.45</v>
      </c>
      <c r="G51" s="188"/>
      <c r="H51" s="188"/>
      <c r="I51" s="188"/>
      <c r="J51" s="181">
        <v>81.45</v>
      </c>
    </row>
    <row r="52" spans="1:10" s="83" customFormat="1" ht="27" customHeight="1" x14ac:dyDescent="0.25">
      <c r="A52" s="166" t="s">
        <v>419</v>
      </c>
      <c r="B52" s="324"/>
      <c r="C52" s="181"/>
      <c r="D52" s="315"/>
      <c r="E52" s="330"/>
      <c r="F52" s="188">
        <v>112.239996</v>
      </c>
      <c r="G52" s="188"/>
      <c r="H52" s="188"/>
      <c r="I52" s="188"/>
      <c r="J52" s="188">
        <v>112.239996</v>
      </c>
    </row>
    <row r="53" spans="1:10" s="83" customFormat="1" ht="26.25" customHeight="1" x14ac:dyDescent="0.25">
      <c r="A53" s="166" t="s">
        <v>420</v>
      </c>
      <c r="B53" s="324"/>
      <c r="C53" s="181"/>
      <c r="D53" s="315"/>
      <c r="E53" s="330"/>
      <c r="F53" s="188">
        <v>69.444996000000003</v>
      </c>
      <c r="G53" s="188"/>
      <c r="H53" s="188"/>
      <c r="I53" s="188"/>
      <c r="J53" s="188">
        <v>69.444996000000003</v>
      </c>
    </row>
    <row r="54" spans="1:10" s="48" customFormat="1" ht="65.25" customHeight="1" x14ac:dyDescent="0.3">
      <c r="A54" s="166" t="s">
        <v>510</v>
      </c>
      <c r="B54" s="324"/>
      <c r="C54" s="181"/>
      <c r="D54" s="315"/>
      <c r="E54" s="332"/>
      <c r="F54" s="188">
        <v>9.7650000000000006</v>
      </c>
      <c r="G54" s="188"/>
      <c r="H54" s="188"/>
      <c r="I54" s="188"/>
      <c r="J54" s="188">
        <v>9.7650000000000006</v>
      </c>
    </row>
    <row r="55" spans="1:10" s="83" customFormat="1" ht="25.5" customHeight="1" x14ac:dyDescent="0.25">
      <c r="A55" s="166" t="s">
        <v>421</v>
      </c>
      <c r="B55" s="324"/>
      <c r="C55" s="181"/>
      <c r="D55" s="315"/>
      <c r="E55" s="330"/>
      <c r="F55" s="188">
        <v>10.8</v>
      </c>
      <c r="G55" s="188"/>
      <c r="H55" s="188"/>
      <c r="I55" s="188"/>
      <c r="J55" s="188">
        <v>10.8</v>
      </c>
    </row>
    <row r="56" spans="1:10" s="48" customFormat="1" ht="60" customHeight="1" x14ac:dyDescent="0.3">
      <c r="A56" s="166" t="s">
        <v>422</v>
      </c>
      <c r="B56" s="324"/>
      <c r="C56" s="181"/>
      <c r="D56" s="315"/>
      <c r="E56" s="332"/>
      <c r="F56" s="188">
        <v>13.000007999999999</v>
      </c>
      <c r="G56" s="188"/>
      <c r="H56" s="188"/>
      <c r="I56" s="188"/>
      <c r="J56" s="188">
        <v>13.000007999999999</v>
      </c>
    </row>
    <row r="57" spans="1:10" s="83" customFormat="1" ht="28.5" customHeight="1" x14ac:dyDescent="0.25">
      <c r="A57" s="166" t="s">
        <v>423</v>
      </c>
      <c r="B57" s="324"/>
      <c r="C57" s="181"/>
      <c r="D57" s="315"/>
      <c r="E57" s="330"/>
      <c r="F57" s="188">
        <v>6.9600959999999992</v>
      </c>
      <c r="G57" s="188"/>
      <c r="H57" s="188"/>
      <c r="I57" s="188"/>
      <c r="J57" s="188">
        <v>6.9600959999999992</v>
      </c>
    </row>
    <row r="58" spans="1:10" s="83" customFormat="1" ht="28.5" customHeight="1" x14ac:dyDescent="0.25">
      <c r="A58" s="166" t="s">
        <v>424</v>
      </c>
      <c r="B58" s="324"/>
      <c r="C58" s="181"/>
      <c r="D58" s="315"/>
      <c r="E58" s="330"/>
      <c r="F58" s="188">
        <v>6.1099919999999992</v>
      </c>
      <c r="G58" s="188"/>
      <c r="H58" s="188"/>
      <c r="I58" s="188"/>
      <c r="J58" s="188">
        <v>6.1099919999999992</v>
      </c>
    </row>
    <row r="59" spans="1:10" s="83" customFormat="1" ht="30.75" customHeight="1" x14ac:dyDescent="0.25">
      <c r="A59" s="166" t="s">
        <v>425</v>
      </c>
      <c r="B59" s="324"/>
      <c r="C59" s="181"/>
      <c r="D59" s="315"/>
      <c r="E59" s="330"/>
      <c r="F59" s="188">
        <v>94.8</v>
      </c>
      <c r="G59" s="188"/>
      <c r="H59" s="188"/>
      <c r="I59" s="188"/>
      <c r="J59" s="188">
        <v>94.8</v>
      </c>
    </row>
    <row r="60" spans="1:10" s="83" customFormat="1" ht="27.75" customHeight="1" x14ac:dyDescent="0.25">
      <c r="A60" s="166" t="s">
        <v>426</v>
      </c>
      <c r="B60" s="324"/>
      <c r="C60" s="181"/>
      <c r="D60" s="315"/>
      <c r="E60" s="330"/>
      <c r="F60" s="188">
        <v>74.849999999999994</v>
      </c>
      <c r="G60" s="188"/>
      <c r="H60" s="188"/>
      <c r="I60" s="188"/>
      <c r="J60" s="188">
        <v>74.849999999999994</v>
      </c>
    </row>
    <row r="61" spans="1:10" s="83" customFormat="1" ht="27" customHeight="1" x14ac:dyDescent="0.25">
      <c r="A61" s="166" t="s">
        <v>427</v>
      </c>
      <c r="B61" s="324"/>
      <c r="C61" s="181"/>
      <c r="D61" s="315"/>
      <c r="E61" s="330"/>
      <c r="F61" s="188">
        <v>69.999995999999996</v>
      </c>
      <c r="G61" s="188"/>
      <c r="H61" s="188"/>
      <c r="I61" s="188"/>
      <c r="J61" s="188">
        <v>69.999995999999996</v>
      </c>
    </row>
    <row r="62" spans="1:10" s="83" customFormat="1" ht="31.5" customHeight="1" x14ac:dyDescent="0.25">
      <c r="A62" s="166" t="s">
        <v>428</v>
      </c>
      <c r="B62" s="324"/>
      <c r="C62" s="181"/>
      <c r="D62" s="315"/>
      <c r="E62" s="330"/>
      <c r="F62" s="188">
        <v>550.04775240000004</v>
      </c>
      <c r="G62" s="188"/>
      <c r="H62" s="188"/>
      <c r="I62" s="188"/>
      <c r="J62" s="188">
        <v>550.04775240000004</v>
      </c>
    </row>
    <row r="63" spans="1:10" s="48" customFormat="1" ht="45" customHeight="1" x14ac:dyDescent="0.3">
      <c r="A63" s="166" t="s">
        <v>429</v>
      </c>
      <c r="B63" s="324"/>
      <c r="C63" s="181"/>
      <c r="D63" s="315"/>
      <c r="E63" s="332"/>
      <c r="F63" s="188">
        <v>320.60000000000002</v>
      </c>
      <c r="G63" s="188"/>
      <c r="H63" s="188"/>
      <c r="I63" s="188"/>
      <c r="J63" s="188">
        <v>320.60000000000002</v>
      </c>
    </row>
    <row r="64" spans="1:10" s="48" customFormat="1" ht="45.75" customHeight="1" x14ac:dyDescent="0.3">
      <c r="A64" s="166" t="s">
        <v>429</v>
      </c>
      <c r="B64" s="324"/>
      <c r="C64" s="181"/>
      <c r="D64" s="315"/>
      <c r="E64" s="332"/>
      <c r="F64" s="188">
        <v>173.95</v>
      </c>
      <c r="G64" s="188"/>
      <c r="H64" s="188"/>
      <c r="I64" s="188"/>
      <c r="J64" s="188">
        <v>173.95</v>
      </c>
    </row>
    <row r="65" spans="1:10" s="48" customFormat="1" ht="46.5" customHeight="1" x14ac:dyDescent="0.3">
      <c r="A65" s="166" t="s">
        <v>429</v>
      </c>
      <c r="B65" s="324"/>
      <c r="C65" s="181"/>
      <c r="D65" s="315"/>
      <c r="E65" s="332"/>
      <c r="F65" s="188">
        <v>320.77500000000003</v>
      </c>
      <c r="G65" s="188"/>
      <c r="H65" s="188"/>
      <c r="I65" s="188"/>
      <c r="J65" s="188">
        <v>320.77500000000003</v>
      </c>
    </row>
    <row r="66" spans="1:10" s="48" customFormat="1" ht="44.25" customHeight="1" x14ac:dyDescent="0.3">
      <c r="A66" s="333" t="s">
        <v>430</v>
      </c>
      <c r="B66" s="324"/>
      <c r="C66" s="181"/>
      <c r="D66" s="315"/>
      <c r="E66" s="332"/>
      <c r="F66" s="188">
        <v>279.03679199999999</v>
      </c>
      <c r="G66" s="188"/>
      <c r="H66" s="188"/>
      <c r="I66" s="188"/>
      <c r="J66" s="188">
        <v>279.03679199999999</v>
      </c>
    </row>
    <row r="67" spans="1:10" s="48" customFormat="1" ht="24.75" customHeight="1" x14ac:dyDescent="0.3">
      <c r="A67" s="166" t="s">
        <v>511</v>
      </c>
      <c r="B67" s="324"/>
      <c r="C67" s="181"/>
      <c r="D67" s="315"/>
      <c r="E67" s="332"/>
      <c r="F67" s="188">
        <v>648.9</v>
      </c>
      <c r="G67" s="188"/>
      <c r="H67" s="188"/>
      <c r="I67" s="188"/>
      <c r="J67" s="188">
        <v>648.9</v>
      </c>
    </row>
    <row r="68" spans="1:10" s="48" customFormat="1" ht="208.5" customHeight="1" x14ac:dyDescent="0.3">
      <c r="A68" s="166" t="s">
        <v>512</v>
      </c>
      <c r="B68" s="324"/>
      <c r="C68" s="181"/>
      <c r="D68" s="315"/>
      <c r="E68" s="332"/>
      <c r="F68" s="188">
        <v>11869.999995799999</v>
      </c>
      <c r="G68" s="188"/>
      <c r="H68" s="188"/>
      <c r="I68" s="188"/>
      <c r="J68" s="188">
        <v>11869.999995799999</v>
      </c>
    </row>
    <row r="69" spans="1:10" s="48" customFormat="1" ht="26.25" customHeight="1" x14ac:dyDescent="0.3">
      <c r="A69" s="166" t="s">
        <v>431</v>
      </c>
      <c r="B69" s="324"/>
      <c r="C69" s="181"/>
      <c r="D69" s="315"/>
      <c r="E69" s="332"/>
      <c r="F69" s="188">
        <v>1858.2000170999997</v>
      </c>
      <c r="G69" s="188"/>
      <c r="H69" s="188"/>
      <c r="I69" s="188"/>
      <c r="J69" s="188">
        <v>1858.2000170999997</v>
      </c>
    </row>
    <row r="70" spans="1:10" s="48" customFormat="1" ht="48.75" customHeight="1" x14ac:dyDescent="0.3">
      <c r="A70" s="166" t="s">
        <v>432</v>
      </c>
      <c r="B70" s="324"/>
      <c r="C70" s="181"/>
      <c r="D70" s="315"/>
      <c r="E70" s="332"/>
      <c r="F70" s="188">
        <v>990.35998559999996</v>
      </c>
      <c r="G70" s="188"/>
      <c r="H70" s="188"/>
      <c r="I70" s="188"/>
      <c r="J70" s="188">
        <v>990.35998559999996</v>
      </c>
    </row>
    <row r="71" spans="1:10" s="48" customFormat="1" ht="45" customHeight="1" x14ac:dyDescent="0.3">
      <c r="A71" s="166" t="s">
        <v>433</v>
      </c>
      <c r="B71" s="324"/>
      <c r="C71" s="181"/>
      <c r="D71" s="315"/>
      <c r="E71" s="332"/>
      <c r="F71" s="188">
        <v>480.00003120000002</v>
      </c>
      <c r="G71" s="188"/>
      <c r="H71" s="188"/>
      <c r="I71" s="188"/>
      <c r="J71" s="188">
        <v>480.00003120000002</v>
      </c>
    </row>
    <row r="72" spans="1:10" s="48" customFormat="1" ht="87" customHeight="1" x14ac:dyDescent="0.3">
      <c r="A72" s="166" t="s">
        <v>434</v>
      </c>
      <c r="B72" s="324"/>
      <c r="C72" s="181"/>
      <c r="D72" s="315"/>
      <c r="E72" s="332"/>
      <c r="F72" s="188">
        <v>90.9159954</v>
      </c>
      <c r="G72" s="188"/>
      <c r="H72" s="188"/>
      <c r="I72" s="188"/>
      <c r="J72" s="188">
        <v>90.9159954</v>
      </c>
    </row>
    <row r="73" spans="1:10" s="48" customFormat="1" ht="66.75" customHeight="1" x14ac:dyDescent="0.3">
      <c r="A73" s="166" t="s">
        <v>296</v>
      </c>
      <c r="B73" s="324"/>
      <c r="C73" s="181"/>
      <c r="D73" s="315"/>
      <c r="E73" s="332"/>
      <c r="F73" s="188">
        <v>16.102697500000001</v>
      </c>
      <c r="G73" s="188"/>
      <c r="H73" s="188"/>
      <c r="I73" s="188"/>
      <c r="J73" s="188">
        <v>16.102697500000001</v>
      </c>
    </row>
    <row r="74" spans="1:10" s="48" customFormat="1" ht="42.75" customHeight="1" x14ac:dyDescent="0.3">
      <c r="A74" s="166" t="s">
        <v>435</v>
      </c>
      <c r="B74" s="324"/>
      <c r="C74" s="181"/>
      <c r="D74" s="315"/>
      <c r="E74" s="332"/>
      <c r="F74" s="188">
        <v>133.7174613</v>
      </c>
      <c r="G74" s="188"/>
      <c r="H74" s="188"/>
      <c r="I74" s="188"/>
      <c r="J74" s="188">
        <v>133.7174613</v>
      </c>
    </row>
    <row r="75" spans="1:10" s="48" customFormat="1" ht="50.25" customHeight="1" x14ac:dyDescent="0.3">
      <c r="A75" s="166" t="s">
        <v>436</v>
      </c>
      <c r="B75" s="324"/>
      <c r="C75" s="181"/>
      <c r="D75" s="315"/>
      <c r="E75" s="332"/>
      <c r="F75" s="188">
        <v>430.50000149999994</v>
      </c>
      <c r="G75" s="188"/>
      <c r="H75" s="188"/>
      <c r="I75" s="188"/>
      <c r="J75" s="188">
        <v>430.50000149999994</v>
      </c>
    </row>
    <row r="76" spans="1:10" s="48" customFormat="1" ht="66.75" customHeight="1" x14ac:dyDescent="0.3">
      <c r="A76" s="166" t="s">
        <v>577</v>
      </c>
      <c r="B76" s="324"/>
      <c r="C76" s="181"/>
      <c r="D76" s="315"/>
      <c r="E76" s="332"/>
      <c r="F76" s="188">
        <v>439.99999199999996</v>
      </c>
      <c r="G76" s="188"/>
      <c r="H76" s="188"/>
      <c r="I76" s="188"/>
      <c r="J76" s="188">
        <v>439.99999199999996</v>
      </c>
    </row>
    <row r="77" spans="1:10" s="48" customFormat="1" ht="49.5" customHeight="1" x14ac:dyDescent="0.3">
      <c r="A77" s="166" t="s">
        <v>437</v>
      </c>
      <c r="B77" s="324"/>
      <c r="C77" s="181"/>
      <c r="D77" s="315"/>
      <c r="E77" s="332"/>
      <c r="F77" s="188">
        <v>1811.8800702000001</v>
      </c>
      <c r="G77" s="188"/>
      <c r="H77" s="188"/>
      <c r="I77" s="188"/>
      <c r="J77" s="188">
        <v>1811.8800702000001</v>
      </c>
    </row>
    <row r="78" spans="1:10" s="48" customFormat="1" ht="30.75" customHeight="1" x14ac:dyDescent="0.25">
      <c r="A78" s="166" t="s">
        <v>438</v>
      </c>
      <c r="B78" s="324"/>
      <c r="C78" s="181"/>
      <c r="D78" s="315"/>
      <c r="E78" s="189"/>
      <c r="F78" s="188">
        <v>446.3199836</v>
      </c>
      <c r="G78" s="188"/>
      <c r="H78" s="188"/>
      <c r="I78" s="188"/>
      <c r="J78" s="188">
        <v>446.3199836</v>
      </c>
    </row>
    <row r="79" spans="1:10" s="48" customFormat="1" ht="45" customHeight="1" x14ac:dyDescent="0.3">
      <c r="A79" s="166" t="s">
        <v>439</v>
      </c>
      <c r="B79" s="324"/>
      <c r="C79" s="181"/>
      <c r="D79" s="315"/>
      <c r="E79" s="332"/>
      <c r="F79" s="188">
        <v>472.08001960000007</v>
      </c>
      <c r="G79" s="188"/>
      <c r="H79" s="188"/>
      <c r="I79" s="188"/>
      <c r="J79" s="188">
        <v>472.08001960000007</v>
      </c>
    </row>
    <row r="80" spans="1:10" s="48" customFormat="1" ht="24" customHeight="1" x14ac:dyDescent="0.3">
      <c r="A80" s="166" t="s">
        <v>440</v>
      </c>
      <c r="B80" s="324"/>
      <c r="C80" s="181"/>
      <c r="D80" s="315"/>
      <c r="E80" s="332"/>
      <c r="F80" s="188">
        <v>24.475403999999997</v>
      </c>
      <c r="G80" s="188"/>
      <c r="H80" s="188"/>
      <c r="I80" s="188"/>
      <c r="J80" s="188">
        <v>24.475403999999997</v>
      </c>
    </row>
    <row r="81" spans="1:10" s="48" customFormat="1" ht="44.25" customHeight="1" x14ac:dyDescent="0.3">
      <c r="A81" s="166" t="s">
        <v>441</v>
      </c>
      <c r="B81" s="324"/>
      <c r="C81" s="181"/>
      <c r="D81" s="315"/>
      <c r="E81" s="332"/>
      <c r="F81" s="188">
        <v>26.701404</v>
      </c>
      <c r="G81" s="188"/>
      <c r="H81" s="188"/>
      <c r="I81" s="188"/>
      <c r="J81" s="188">
        <v>26.701404</v>
      </c>
    </row>
    <row r="82" spans="1:10" s="48" customFormat="1" ht="65.25" customHeight="1" x14ac:dyDescent="0.3">
      <c r="A82" s="166" t="s">
        <v>442</v>
      </c>
      <c r="B82" s="324"/>
      <c r="C82" s="181"/>
      <c r="D82" s="315"/>
      <c r="E82" s="332"/>
      <c r="F82" s="188">
        <v>172.51499999999999</v>
      </c>
      <c r="G82" s="188"/>
      <c r="H82" s="188"/>
      <c r="I82" s="188"/>
      <c r="J82" s="188">
        <v>172.51499999999999</v>
      </c>
    </row>
    <row r="83" spans="1:10" s="48" customFormat="1" ht="20.25" customHeight="1" x14ac:dyDescent="0.3">
      <c r="A83" s="166" t="s">
        <v>443</v>
      </c>
      <c r="B83" s="324"/>
      <c r="C83" s="181"/>
      <c r="D83" s="315"/>
      <c r="E83" s="332"/>
      <c r="F83" s="188">
        <v>16.843404</v>
      </c>
      <c r="G83" s="188"/>
      <c r="H83" s="188"/>
      <c r="I83" s="188"/>
      <c r="J83" s="188">
        <v>16.843404</v>
      </c>
    </row>
    <row r="84" spans="1:10" s="48" customFormat="1" ht="43.5" customHeight="1" x14ac:dyDescent="0.3">
      <c r="A84" s="166" t="s">
        <v>444</v>
      </c>
      <c r="B84" s="324"/>
      <c r="C84" s="181"/>
      <c r="D84" s="315"/>
      <c r="E84" s="332"/>
      <c r="F84" s="188">
        <v>81.725999999999999</v>
      </c>
      <c r="G84" s="188"/>
      <c r="H84" s="188"/>
      <c r="I84" s="188"/>
      <c r="J84" s="188">
        <v>81.725999999999999</v>
      </c>
    </row>
    <row r="85" spans="1:10" s="48" customFormat="1" ht="22.5" customHeight="1" x14ac:dyDescent="0.3">
      <c r="A85" s="166" t="s">
        <v>445</v>
      </c>
      <c r="B85" s="324"/>
      <c r="C85" s="181"/>
      <c r="D85" s="315"/>
      <c r="E85" s="332"/>
      <c r="F85" s="188">
        <v>43.820399999999999</v>
      </c>
      <c r="G85" s="188"/>
      <c r="H85" s="188"/>
      <c r="I85" s="188"/>
      <c r="J85" s="188">
        <v>43.820399999999999</v>
      </c>
    </row>
    <row r="86" spans="1:10" s="48" customFormat="1" ht="25.5" customHeight="1" x14ac:dyDescent="0.3">
      <c r="A86" s="166" t="s">
        <v>446</v>
      </c>
      <c r="B86" s="324"/>
      <c r="C86" s="181"/>
      <c r="D86" s="315"/>
      <c r="E86" s="332"/>
      <c r="F86" s="188">
        <v>26.796803999999998</v>
      </c>
      <c r="G86" s="188"/>
      <c r="H86" s="188"/>
      <c r="I86" s="188"/>
      <c r="J86" s="188">
        <v>26.796803999999998</v>
      </c>
    </row>
    <row r="87" spans="1:10" s="48" customFormat="1" ht="42" customHeight="1" x14ac:dyDescent="0.3">
      <c r="A87" s="166" t="s">
        <v>447</v>
      </c>
      <c r="B87" s="324"/>
      <c r="C87" s="181"/>
      <c r="D87" s="315"/>
      <c r="E87" s="332"/>
      <c r="F87" s="188">
        <v>17.935200000000002</v>
      </c>
      <c r="G87" s="188"/>
      <c r="H87" s="188"/>
      <c r="I87" s="188"/>
      <c r="J87" s="188">
        <v>17.935200000000002</v>
      </c>
    </row>
    <row r="88" spans="1:10" s="48" customFormat="1" ht="24" customHeight="1" x14ac:dyDescent="0.3">
      <c r="A88" s="166" t="s">
        <v>448</v>
      </c>
      <c r="B88" s="324"/>
      <c r="C88" s="181"/>
      <c r="D88" s="315"/>
      <c r="E88" s="332"/>
      <c r="F88" s="188">
        <v>13.843596</v>
      </c>
      <c r="G88" s="188"/>
      <c r="H88" s="188"/>
      <c r="I88" s="188"/>
      <c r="J88" s="188">
        <v>13.843596</v>
      </c>
    </row>
    <row r="89" spans="1:10" s="48" customFormat="1" ht="43.5" customHeight="1" x14ac:dyDescent="0.3">
      <c r="A89" s="166" t="s">
        <v>447</v>
      </c>
      <c r="B89" s="324"/>
      <c r="C89" s="181"/>
      <c r="D89" s="315"/>
      <c r="E89" s="332"/>
      <c r="F89" s="188">
        <v>17.935200000000002</v>
      </c>
      <c r="G89" s="188"/>
      <c r="H89" s="188"/>
      <c r="I89" s="188"/>
      <c r="J89" s="188">
        <v>17.935200000000002</v>
      </c>
    </row>
    <row r="90" spans="1:10" s="48" customFormat="1" ht="42" customHeight="1" x14ac:dyDescent="0.3">
      <c r="A90" s="166" t="s">
        <v>449</v>
      </c>
      <c r="B90" s="324"/>
      <c r="C90" s="181"/>
      <c r="D90" s="315"/>
      <c r="E90" s="332"/>
      <c r="F90" s="188">
        <v>28.323203999999997</v>
      </c>
      <c r="G90" s="188"/>
      <c r="H90" s="188"/>
      <c r="I90" s="188"/>
      <c r="J90" s="188">
        <v>28.323203999999997</v>
      </c>
    </row>
    <row r="91" spans="1:10" s="48" customFormat="1" ht="43.5" customHeight="1" x14ac:dyDescent="0.3">
      <c r="A91" s="166" t="s">
        <v>450</v>
      </c>
      <c r="B91" s="324"/>
      <c r="C91" s="181"/>
      <c r="D91" s="315"/>
      <c r="E91" s="332"/>
      <c r="F91" s="188">
        <v>27.061799999999998</v>
      </c>
      <c r="G91" s="188"/>
      <c r="H91" s="188"/>
      <c r="I91" s="188"/>
      <c r="J91" s="188">
        <v>27.061799999999998</v>
      </c>
    </row>
    <row r="92" spans="1:10" s="48" customFormat="1" ht="41.25" customHeight="1" x14ac:dyDescent="0.3">
      <c r="A92" s="166" t="s">
        <v>451</v>
      </c>
      <c r="B92" s="324"/>
      <c r="C92" s="181"/>
      <c r="D92" s="315"/>
      <c r="E92" s="332"/>
      <c r="F92" s="188">
        <v>42.675599999999996</v>
      </c>
      <c r="G92" s="188"/>
      <c r="H92" s="188"/>
      <c r="I92" s="188"/>
      <c r="J92" s="188">
        <v>42.675599999999996</v>
      </c>
    </row>
    <row r="93" spans="1:10" s="48" customFormat="1" ht="45" customHeight="1" x14ac:dyDescent="0.3">
      <c r="A93" s="166" t="s">
        <v>450</v>
      </c>
      <c r="B93" s="324"/>
      <c r="C93" s="181"/>
      <c r="D93" s="315"/>
      <c r="E93" s="332"/>
      <c r="F93" s="188">
        <v>54.123599999999996</v>
      </c>
      <c r="G93" s="188"/>
      <c r="H93" s="188"/>
      <c r="I93" s="188"/>
      <c r="J93" s="188">
        <v>54.123599999999996</v>
      </c>
    </row>
    <row r="94" spans="1:10" s="48" customFormat="1" ht="45" customHeight="1" x14ac:dyDescent="0.3">
      <c r="A94" s="166" t="s">
        <v>452</v>
      </c>
      <c r="B94" s="324"/>
      <c r="C94" s="181"/>
      <c r="D94" s="315"/>
      <c r="E94" s="332"/>
      <c r="F94" s="188">
        <v>64.946196</v>
      </c>
      <c r="G94" s="188"/>
      <c r="H94" s="188"/>
      <c r="I94" s="188"/>
      <c r="J94" s="188">
        <v>64.946196</v>
      </c>
    </row>
    <row r="95" spans="1:10" s="48" customFormat="1" ht="30.75" customHeight="1" x14ac:dyDescent="0.3">
      <c r="A95" s="166" t="s">
        <v>440</v>
      </c>
      <c r="B95" s="324"/>
      <c r="C95" s="181"/>
      <c r="D95" s="315"/>
      <c r="E95" s="332"/>
      <c r="F95" s="188">
        <v>24.475403999999997</v>
      </c>
      <c r="G95" s="188"/>
      <c r="H95" s="188"/>
      <c r="I95" s="188"/>
      <c r="J95" s="188">
        <v>24.475403999999997</v>
      </c>
    </row>
    <row r="96" spans="1:10" s="48" customFormat="1" ht="41.25" customHeight="1" x14ac:dyDescent="0.3">
      <c r="A96" s="166" t="s">
        <v>453</v>
      </c>
      <c r="B96" s="324"/>
      <c r="C96" s="181"/>
      <c r="D96" s="315"/>
      <c r="E96" s="332"/>
      <c r="F96" s="188">
        <v>22.694603999999995</v>
      </c>
      <c r="G96" s="188"/>
      <c r="H96" s="188"/>
      <c r="I96" s="188"/>
      <c r="J96" s="188">
        <v>22.694603999999995</v>
      </c>
    </row>
    <row r="97" spans="1:10" s="48" customFormat="1" ht="24" customHeight="1" x14ac:dyDescent="0.3">
      <c r="A97" s="166" t="s">
        <v>448</v>
      </c>
      <c r="B97" s="324"/>
      <c r="C97" s="181"/>
      <c r="D97" s="315"/>
      <c r="E97" s="332"/>
      <c r="F97" s="188">
        <v>13.843596</v>
      </c>
      <c r="G97" s="188"/>
      <c r="H97" s="188"/>
      <c r="I97" s="188"/>
      <c r="J97" s="188">
        <v>13.843596</v>
      </c>
    </row>
    <row r="98" spans="1:10" s="48" customFormat="1" ht="61.5" customHeight="1" x14ac:dyDescent="0.3">
      <c r="A98" s="166" t="s">
        <v>454</v>
      </c>
      <c r="B98" s="324"/>
      <c r="C98" s="181"/>
      <c r="D98" s="315"/>
      <c r="E98" s="332"/>
      <c r="F98" s="188">
        <v>206.3184</v>
      </c>
      <c r="G98" s="188"/>
      <c r="H98" s="188"/>
      <c r="I98" s="188"/>
      <c r="J98" s="188">
        <v>206.3184</v>
      </c>
    </row>
    <row r="99" spans="1:10" s="48" customFormat="1" ht="22.5" customHeight="1" x14ac:dyDescent="0.3">
      <c r="A99" s="166" t="s">
        <v>455</v>
      </c>
      <c r="B99" s="324"/>
      <c r="C99" s="181"/>
      <c r="D99" s="315"/>
      <c r="E99" s="332"/>
      <c r="F99" s="188">
        <v>20.956199999999999</v>
      </c>
      <c r="G99" s="188"/>
      <c r="H99" s="188"/>
      <c r="I99" s="188"/>
      <c r="J99" s="188">
        <v>20.956199999999999</v>
      </c>
    </row>
    <row r="100" spans="1:10" s="48" customFormat="1" ht="40.5" customHeight="1" x14ac:dyDescent="0.3">
      <c r="A100" s="166" t="s">
        <v>453</v>
      </c>
      <c r="B100" s="324"/>
      <c r="C100" s="181"/>
      <c r="D100" s="315"/>
      <c r="E100" s="332"/>
      <c r="F100" s="188">
        <v>22.694603999999995</v>
      </c>
      <c r="G100" s="188"/>
      <c r="H100" s="188"/>
      <c r="I100" s="188"/>
      <c r="J100" s="188">
        <v>22.694603999999995</v>
      </c>
    </row>
    <row r="101" spans="1:10" s="48" customFormat="1" ht="40.5" customHeight="1" x14ac:dyDescent="0.3">
      <c r="A101" s="166" t="s">
        <v>450</v>
      </c>
      <c r="B101" s="324"/>
      <c r="C101" s="181"/>
      <c r="D101" s="315"/>
      <c r="E101" s="332"/>
      <c r="F101" s="188">
        <v>54.123599999999996</v>
      </c>
      <c r="G101" s="188"/>
      <c r="H101" s="188"/>
      <c r="I101" s="188"/>
      <c r="J101" s="188">
        <v>54.123599999999996</v>
      </c>
    </row>
    <row r="102" spans="1:10" s="48" customFormat="1" ht="45.75" customHeight="1" x14ac:dyDescent="0.3">
      <c r="A102" s="166" t="s">
        <v>450</v>
      </c>
      <c r="B102" s="324"/>
      <c r="C102" s="181"/>
      <c r="D102" s="315"/>
      <c r="E102" s="332"/>
      <c r="F102" s="188">
        <v>27.061799999999998</v>
      </c>
      <c r="G102" s="188"/>
      <c r="H102" s="188"/>
      <c r="I102" s="188"/>
      <c r="J102" s="188">
        <v>27.061799999999998</v>
      </c>
    </row>
    <row r="103" spans="1:10" s="48" customFormat="1" ht="42" customHeight="1" x14ac:dyDescent="0.3">
      <c r="A103" s="166" t="s">
        <v>451</v>
      </c>
      <c r="B103" s="324"/>
      <c r="C103" s="181"/>
      <c r="D103" s="315"/>
      <c r="E103" s="332"/>
      <c r="F103" s="188">
        <v>42.675599999999996</v>
      </c>
      <c r="G103" s="188"/>
      <c r="H103" s="188"/>
      <c r="I103" s="188"/>
      <c r="J103" s="188">
        <v>42.675599999999996</v>
      </c>
    </row>
    <row r="104" spans="1:10" s="48" customFormat="1" ht="50.25" customHeight="1" x14ac:dyDescent="0.3">
      <c r="A104" s="166" t="s">
        <v>456</v>
      </c>
      <c r="B104" s="324"/>
      <c r="C104" s="181"/>
      <c r="D104" s="315"/>
      <c r="E104" s="332"/>
      <c r="F104" s="188">
        <v>121.2</v>
      </c>
      <c r="G104" s="188"/>
      <c r="H104" s="188"/>
      <c r="I104" s="188"/>
      <c r="J104" s="188">
        <v>121.2</v>
      </c>
    </row>
    <row r="105" spans="1:10" s="48" customFormat="1" ht="43.5" customHeight="1" x14ac:dyDescent="0.3">
      <c r="A105" s="166" t="s">
        <v>457</v>
      </c>
      <c r="B105" s="324"/>
      <c r="C105" s="181"/>
      <c r="D105" s="315"/>
      <c r="E105" s="332"/>
      <c r="F105" s="188">
        <v>17.309795999999999</v>
      </c>
      <c r="G105" s="188"/>
      <c r="H105" s="188"/>
      <c r="I105" s="188"/>
      <c r="J105" s="188">
        <v>17.309795999999999</v>
      </c>
    </row>
    <row r="106" spans="1:10" s="48" customFormat="1" ht="44.25" customHeight="1" x14ac:dyDescent="0.3">
      <c r="A106" s="166" t="s">
        <v>458</v>
      </c>
      <c r="B106" s="324"/>
      <c r="C106" s="181"/>
      <c r="D106" s="315"/>
      <c r="E106" s="332"/>
      <c r="F106" s="188">
        <v>54.526403999999992</v>
      </c>
      <c r="G106" s="188"/>
      <c r="H106" s="188"/>
      <c r="I106" s="188"/>
      <c r="J106" s="188">
        <v>54.526403999999992</v>
      </c>
    </row>
    <row r="107" spans="1:10" s="48" customFormat="1" ht="21.75" customHeight="1" x14ac:dyDescent="0.3">
      <c r="A107" s="166" t="s">
        <v>459</v>
      </c>
      <c r="B107" s="324"/>
      <c r="C107" s="181"/>
      <c r="D107" s="315"/>
      <c r="E107" s="332"/>
      <c r="F107" s="188">
        <v>31.757603999999997</v>
      </c>
      <c r="G107" s="188"/>
      <c r="H107" s="188"/>
      <c r="I107" s="188"/>
      <c r="J107" s="188">
        <v>31.757603999999997</v>
      </c>
    </row>
    <row r="108" spans="1:10" s="48" customFormat="1" ht="42.75" customHeight="1" x14ac:dyDescent="0.3">
      <c r="A108" s="166" t="s">
        <v>460</v>
      </c>
      <c r="B108" s="324"/>
      <c r="C108" s="181"/>
      <c r="D108" s="315"/>
      <c r="E108" s="332"/>
      <c r="F108" s="188">
        <v>10.483404</v>
      </c>
      <c r="G108" s="188"/>
      <c r="H108" s="188"/>
      <c r="I108" s="188"/>
      <c r="J108" s="188">
        <v>10.483404</v>
      </c>
    </row>
    <row r="109" spans="1:10" s="48" customFormat="1" ht="45.75" customHeight="1" x14ac:dyDescent="0.3">
      <c r="A109" s="166" t="s">
        <v>457</v>
      </c>
      <c r="B109" s="324"/>
      <c r="C109" s="181"/>
      <c r="D109" s="315"/>
      <c r="E109" s="332"/>
      <c r="F109" s="188">
        <v>34.6</v>
      </c>
      <c r="G109" s="188"/>
      <c r="H109" s="188"/>
      <c r="I109" s="188"/>
      <c r="J109" s="188">
        <v>34.6</v>
      </c>
    </row>
    <row r="110" spans="1:10" s="48" customFormat="1" ht="43.5" customHeight="1" x14ac:dyDescent="0.3">
      <c r="A110" s="166" t="s">
        <v>458</v>
      </c>
      <c r="B110" s="324"/>
      <c r="C110" s="181"/>
      <c r="D110" s="315"/>
      <c r="E110" s="332"/>
      <c r="F110" s="188">
        <v>109.1</v>
      </c>
      <c r="G110" s="188"/>
      <c r="H110" s="188"/>
      <c r="I110" s="188"/>
      <c r="J110" s="188">
        <v>109.1</v>
      </c>
    </row>
    <row r="111" spans="1:10" s="48" customFormat="1" ht="48" customHeight="1" x14ac:dyDescent="0.3">
      <c r="A111" s="166" t="s">
        <v>461</v>
      </c>
      <c r="B111" s="324"/>
      <c r="C111" s="181"/>
      <c r="D111" s="315"/>
      <c r="E111" s="332"/>
      <c r="F111" s="188">
        <v>31.768199999999997</v>
      </c>
      <c r="G111" s="188"/>
      <c r="H111" s="188"/>
      <c r="I111" s="188"/>
      <c r="J111" s="188">
        <v>31.768199999999997</v>
      </c>
    </row>
    <row r="112" spans="1:10" s="48" customFormat="1" ht="44.25" customHeight="1" x14ac:dyDescent="0.3">
      <c r="A112" s="166" t="s">
        <v>462</v>
      </c>
      <c r="B112" s="324"/>
      <c r="C112" s="181"/>
      <c r="D112" s="315"/>
      <c r="E112" s="332"/>
      <c r="F112" s="188">
        <v>17.638403999999998</v>
      </c>
      <c r="G112" s="188"/>
      <c r="H112" s="188"/>
      <c r="I112" s="188"/>
      <c r="J112" s="188">
        <v>17.638403999999998</v>
      </c>
    </row>
    <row r="113" spans="1:10" s="48" customFormat="1" ht="21" customHeight="1" x14ac:dyDescent="0.3">
      <c r="A113" s="166" t="s">
        <v>440</v>
      </c>
      <c r="B113" s="324"/>
      <c r="C113" s="181"/>
      <c r="D113" s="315"/>
      <c r="E113" s="332"/>
      <c r="F113" s="188">
        <v>73.426211999999978</v>
      </c>
      <c r="G113" s="188"/>
      <c r="H113" s="188"/>
      <c r="I113" s="188"/>
      <c r="J113" s="188">
        <v>73.426211999999978</v>
      </c>
    </row>
    <row r="114" spans="1:10" s="48" customFormat="1" ht="21" customHeight="1" x14ac:dyDescent="0.3">
      <c r="A114" s="166" t="s">
        <v>448</v>
      </c>
      <c r="B114" s="324"/>
      <c r="C114" s="181"/>
      <c r="D114" s="315"/>
      <c r="E114" s="332"/>
      <c r="F114" s="188">
        <v>83.061575999999988</v>
      </c>
      <c r="G114" s="188"/>
      <c r="H114" s="188"/>
      <c r="I114" s="188"/>
      <c r="J114" s="188">
        <v>83.061575999999988</v>
      </c>
    </row>
    <row r="115" spans="1:10" s="48" customFormat="1" ht="51" customHeight="1" x14ac:dyDescent="0.3">
      <c r="A115" s="166" t="s">
        <v>450</v>
      </c>
      <c r="B115" s="324"/>
      <c r="C115" s="181"/>
      <c r="D115" s="315"/>
      <c r="E115" s="332"/>
      <c r="F115" s="188">
        <v>81.185399999999987</v>
      </c>
      <c r="G115" s="188"/>
      <c r="H115" s="188"/>
      <c r="I115" s="188"/>
      <c r="J115" s="188">
        <v>81.185399999999987</v>
      </c>
    </row>
    <row r="116" spans="1:10" s="48" customFormat="1" ht="40.5" customHeight="1" x14ac:dyDescent="0.3">
      <c r="A116" s="166" t="s">
        <v>463</v>
      </c>
      <c r="B116" s="324"/>
      <c r="C116" s="181"/>
      <c r="D116" s="315"/>
      <c r="E116" s="332"/>
      <c r="F116" s="188">
        <v>201.45301200000003</v>
      </c>
      <c r="G116" s="188"/>
      <c r="H116" s="188"/>
      <c r="I116" s="188"/>
      <c r="J116" s="188">
        <v>201.45301200000003</v>
      </c>
    </row>
    <row r="117" spans="1:10" s="48" customFormat="1" ht="26.25" customHeight="1" x14ac:dyDescent="0.3">
      <c r="A117" s="166" t="s">
        <v>440</v>
      </c>
      <c r="B117" s="324"/>
      <c r="C117" s="181"/>
      <c r="D117" s="315"/>
      <c r="E117" s="332"/>
      <c r="F117" s="188">
        <v>48.950807999999995</v>
      </c>
      <c r="G117" s="188"/>
      <c r="H117" s="188"/>
      <c r="I117" s="188"/>
      <c r="J117" s="188">
        <v>48.950807999999995</v>
      </c>
    </row>
    <row r="118" spans="1:10" s="48" customFormat="1" ht="43.5" customHeight="1" x14ac:dyDescent="0.3">
      <c r="A118" s="166" t="s">
        <v>450</v>
      </c>
      <c r="B118" s="324"/>
      <c r="C118" s="181"/>
      <c r="D118" s="315"/>
      <c r="E118" s="332"/>
      <c r="F118" s="188">
        <v>270.60000000000002</v>
      </c>
      <c r="G118" s="188"/>
      <c r="H118" s="188"/>
      <c r="I118" s="188"/>
      <c r="J118" s="188">
        <v>270.60000000000002</v>
      </c>
    </row>
    <row r="119" spans="1:10" s="48" customFormat="1" ht="43.5" customHeight="1" x14ac:dyDescent="0.3">
      <c r="A119" s="166" t="s">
        <v>451</v>
      </c>
      <c r="B119" s="324"/>
      <c r="C119" s="181"/>
      <c r="D119" s="315"/>
      <c r="E119" s="332"/>
      <c r="F119" s="188">
        <v>42.7</v>
      </c>
      <c r="G119" s="188"/>
      <c r="H119" s="188"/>
      <c r="I119" s="188"/>
      <c r="J119" s="188">
        <v>42.7</v>
      </c>
    </row>
    <row r="120" spans="1:10" s="48" customFormat="1" ht="122.25" customHeight="1" x14ac:dyDescent="0.3">
      <c r="A120" s="166" t="s">
        <v>464</v>
      </c>
      <c r="B120" s="324"/>
      <c r="C120" s="181"/>
      <c r="D120" s="315"/>
      <c r="E120" s="332"/>
      <c r="F120" s="188">
        <v>1284</v>
      </c>
      <c r="G120" s="188"/>
      <c r="H120" s="188"/>
      <c r="I120" s="188"/>
      <c r="J120" s="188">
        <v>1284</v>
      </c>
    </row>
    <row r="121" spans="1:10" s="48" customFormat="1" ht="45" customHeight="1" x14ac:dyDescent="0.3">
      <c r="A121" s="334" t="s">
        <v>465</v>
      </c>
      <c r="B121" s="324"/>
      <c r="C121" s="181"/>
      <c r="D121" s="315"/>
      <c r="E121" s="332"/>
      <c r="F121" s="188">
        <v>68.835671999999988</v>
      </c>
      <c r="G121" s="188"/>
      <c r="H121" s="188"/>
      <c r="I121" s="188"/>
      <c r="J121" s="188">
        <v>68.835671999999988</v>
      </c>
    </row>
    <row r="122" spans="1:10" s="48" customFormat="1" ht="44.25" customHeight="1" x14ac:dyDescent="0.3">
      <c r="A122" s="334" t="s">
        <v>466</v>
      </c>
      <c r="B122" s="324"/>
      <c r="C122" s="181"/>
      <c r="D122" s="315"/>
      <c r="E122" s="332"/>
      <c r="F122" s="188">
        <v>188</v>
      </c>
      <c r="G122" s="188"/>
      <c r="H122" s="188"/>
      <c r="I122" s="188"/>
      <c r="J122" s="188">
        <v>188</v>
      </c>
    </row>
    <row r="123" spans="1:10" s="48" customFormat="1" ht="41.25" customHeight="1" x14ac:dyDescent="0.3">
      <c r="A123" s="166" t="s">
        <v>467</v>
      </c>
      <c r="B123" s="324"/>
      <c r="C123" s="181"/>
      <c r="D123" s="315"/>
      <c r="E123" s="332"/>
      <c r="F123" s="188">
        <v>207.9</v>
      </c>
      <c r="G123" s="188"/>
      <c r="H123" s="188"/>
      <c r="I123" s="188"/>
      <c r="J123" s="188">
        <v>207.9</v>
      </c>
    </row>
    <row r="124" spans="1:10" s="48" customFormat="1" ht="44.25" customHeight="1" x14ac:dyDescent="0.3">
      <c r="A124" s="166" t="s">
        <v>513</v>
      </c>
      <c r="B124" s="324"/>
      <c r="C124" s="181"/>
      <c r="D124" s="315"/>
      <c r="E124" s="332"/>
      <c r="F124" s="181">
        <v>111.1</v>
      </c>
      <c r="G124" s="188"/>
      <c r="H124" s="188"/>
      <c r="I124" s="188"/>
      <c r="J124" s="181">
        <v>111.1</v>
      </c>
    </row>
    <row r="125" spans="1:10" s="48" customFormat="1" ht="91.5" customHeight="1" x14ac:dyDescent="0.3">
      <c r="A125" s="166" t="s">
        <v>468</v>
      </c>
      <c r="B125" s="324"/>
      <c r="C125" s="181"/>
      <c r="D125" s="315"/>
      <c r="E125" s="332"/>
      <c r="F125" s="181">
        <v>232.8</v>
      </c>
      <c r="G125" s="188"/>
      <c r="H125" s="188"/>
      <c r="I125" s="188"/>
      <c r="J125" s="181">
        <v>232.8</v>
      </c>
    </row>
    <row r="126" spans="1:10" s="48" customFormat="1" ht="102.75" customHeight="1" x14ac:dyDescent="0.3">
      <c r="A126" s="334" t="s">
        <v>469</v>
      </c>
      <c r="B126" s="324"/>
      <c r="C126" s="181"/>
      <c r="D126" s="315"/>
      <c r="E126" s="332"/>
      <c r="F126" s="181">
        <v>2184.9</v>
      </c>
      <c r="G126" s="188"/>
      <c r="H126" s="188"/>
      <c r="I126" s="188"/>
      <c r="J126" s="181">
        <v>2184.9</v>
      </c>
    </row>
    <row r="127" spans="1:10" s="48" customFormat="1" ht="60.75" customHeight="1" x14ac:dyDescent="0.3">
      <c r="A127" s="334" t="s">
        <v>470</v>
      </c>
      <c r="B127" s="324"/>
      <c r="C127" s="181"/>
      <c r="D127" s="315"/>
      <c r="E127" s="332"/>
      <c r="F127" s="181">
        <v>2010.3</v>
      </c>
      <c r="G127" s="188"/>
      <c r="H127" s="188"/>
      <c r="I127" s="188"/>
      <c r="J127" s="181">
        <v>2010.3</v>
      </c>
    </row>
    <row r="128" spans="1:10" s="48" customFormat="1" ht="126" customHeight="1" x14ac:dyDescent="0.3">
      <c r="A128" s="334" t="s">
        <v>471</v>
      </c>
      <c r="B128" s="324"/>
      <c r="C128" s="181"/>
      <c r="D128" s="315"/>
      <c r="E128" s="332"/>
      <c r="F128" s="181">
        <v>482.1</v>
      </c>
      <c r="G128" s="188"/>
      <c r="H128" s="188"/>
      <c r="I128" s="188"/>
      <c r="J128" s="181">
        <v>482.1</v>
      </c>
    </row>
    <row r="129" spans="1:10" s="48" customFormat="1" ht="28.5" customHeight="1" x14ac:dyDescent="0.3">
      <c r="A129" s="334" t="s">
        <v>472</v>
      </c>
      <c r="B129" s="324"/>
      <c r="C129" s="181"/>
      <c r="D129" s="315"/>
      <c r="E129" s="332"/>
      <c r="F129" s="181">
        <v>246.8</v>
      </c>
      <c r="G129" s="188"/>
      <c r="H129" s="188"/>
      <c r="I129" s="188"/>
      <c r="J129" s="181">
        <v>246.8</v>
      </c>
    </row>
    <row r="130" spans="1:10" s="48" customFormat="1" ht="27" customHeight="1" x14ac:dyDescent="0.3">
      <c r="A130" s="334" t="s">
        <v>473</v>
      </c>
      <c r="B130" s="324"/>
      <c r="C130" s="181"/>
      <c r="D130" s="315"/>
      <c r="E130" s="332"/>
      <c r="F130" s="181">
        <v>397.2</v>
      </c>
      <c r="G130" s="188"/>
      <c r="H130" s="188"/>
      <c r="I130" s="188"/>
      <c r="J130" s="181">
        <v>397.2</v>
      </c>
    </row>
    <row r="131" spans="1:10" s="48" customFormat="1" ht="27" customHeight="1" x14ac:dyDescent="0.3">
      <c r="A131" s="334" t="s">
        <v>474</v>
      </c>
      <c r="B131" s="324"/>
      <c r="C131" s="181"/>
      <c r="D131" s="315"/>
      <c r="E131" s="332"/>
      <c r="F131" s="181">
        <v>385.1</v>
      </c>
      <c r="G131" s="188"/>
      <c r="H131" s="188"/>
      <c r="I131" s="188"/>
      <c r="J131" s="181">
        <v>385.1</v>
      </c>
    </row>
    <row r="132" spans="1:10" s="48" customFormat="1" ht="108" customHeight="1" x14ac:dyDescent="0.3">
      <c r="A132" s="334" t="s">
        <v>475</v>
      </c>
      <c r="B132" s="324"/>
      <c r="C132" s="181"/>
      <c r="D132" s="315"/>
      <c r="E132" s="332"/>
      <c r="F132" s="188">
        <v>723.6</v>
      </c>
      <c r="G132" s="188"/>
      <c r="H132" s="188"/>
      <c r="I132" s="188"/>
      <c r="J132" s="188">
        <v>723.6</v>
      </c>
    </row>
    <row r="133" spans="1:10" ht="22.5" customHeight="1" x14ac:dyDescent="0.25">
      <c r="A133" s="166" t="s">
        <v>476</v>
      </c>
      <c r="B133" s="212"/>
      <c r="C133" s="181"/>
      <c r="D133" s="189"/>
      <c r="E133" s="189"/>
      <c r="F133" s="181">
        <v>151.80000000000001</v>
      </c>
      <c r="G133" s="181">
        <v>151.80000000000001</v>
      </c>
      <c r="H133" s="181"/>
      <c r="I133" s="188"/>
      <c r="J133" s="181"/>
    </row>
    <row r="134" spans="1:10" ht="42" customHeight="1" x14ac:dyDescent="0.25">
      <c r="A134" s="166" t="s">
        <v>477</v>
      </c>
      <c r="B134" s="212"/>
      <c r="C134" s="181"/>
      <c r="D134" s="189"/>
      <c r="E134" s="189"/>
      <c r="F134" s="181">
        <v>39</v>
      </c>
      <c r="G134" s="181">
        <v>39</v>
      </c>
      <c r="H134" s="181"/>
      <c r="I134" s="188"/>
      <c r="J134" s="181"/>
    </row>
    <row r="135" spans="1:10" ht="46.5" customHeight="1" x14ac:dyDescent="0.25">
      <c r="A135" s="166" t="s">
        <v>478</v>
      </c>
      <c r="B135" s="212"/>
      <c r="C135" s="181"/>
      <c r="D135" s="189"/>
      <c r="E135" s="189"/>
      <c r="F135" s="181">
        <v>81.099999999999994</v>
      </c>
      <c r="G135" s="181">
        <v>81.099999999999994</v>
      </c>
      <c r="H135" s="181"/>
      <c r="I135" s="188"/>
      <c r="J135" s="181"/>
    </row>
    <row r="136" spans="1:10" ht="43.5" customHeight="1" x14ac:dyDescent="0.25">
      <c r="A136" s="193" t="s">
        <v>267</v>
      </c>
      <c r="B136" s="323">
        <v>4060</v>
      </c>
      <c r="C136" s="195">
        <f>C137</f>
        <v>451.8</v>
      </c>
      <c r="D136" s="195">
        <f>D137+D138</f>
        <v>0</v>
      </c>
      <c r="E136" s="195">
        <f>E137+E138</f>
        <v>4956.1000000000004</v>
      </c>
      <c r="F136" s="195">
        <f>F137+F138</f>
        <v>698.8</v>
      </c>
      <c r="G136" s="195">
        <f t="shared" ref="G136:I136" si="1">G137+G138</f>
        <v>0</v>
      </c>
      <c r="H136" s="195">
        <f t="shared" si="1"/>
        <v>0</v>
      </c>
      <c r="I136" s="195">
        <f t="shared" si="1"/>
        <v>0</v>
      </c>
      <c r="J136" s="195">
        <f>J137+J138</f>
        <v>698.8</v>
      </c>
    </row>
    <row r="137" spans="1:10" ht="48" customHeight="1" x14ac:dyDescent="0.25">
      <c r="A137" s="166" t="s">
        <v>262</v>
      </c>
      <c r="B137" s="338"/>
      <c r="C137" s="336">
        <v>451.8</v>
      </c>
      <c r="D137" s="336"/>
      <c r="E137" s="181"/>
      <c r="F137" s="317"/>
      <c r="G137" s="336"/>
      <c r="H137" s="336"/>
      <c r="I137" s="337"/>
      <c r="J137" s="337"/>
    </row>
    <row r="138" spans="1:10" ht="64.5" customHeight="1" x14ac:dyDescent="0.25">
      <c r="A138" s="166" t="s">
        <v>282</v>
      </c>
      <c r="B138" s="335"/>
      <c r="C138" s="336"/>
      <c r="D138" s="282"/>
      <c r="E138" s="189">
        <v>4956.1000000000004</v>
      </c>
      <c r="F138" s="188">
        <f t="shared" ref="F138" si="2">SUM(G138:J138)</f>
        <v>698.8</v>
      </c>
      <c r="G138" s="336"/>
      <c r="H138" s="336"/>
      <c r="I138" s="337"/>
      <c r="J138" s="188">
        <v>698.8</v>
      </c>
    </row>
    <row r="139" spans="1:10" ht="180.75" customHeight="1" x14ac:dyDescent="0.3">
      <c r="A139" s="339" t="s">
        <v>40</v>
      </c>
      <c r="B139" s="345"/>
      <c r="C139" s="449" t="s">
        <v>83</v>
      </c>
      <c r="D139" s="449"/>
      <c r="E139" s="354"/>
      <c r="F139" s="355"/>
      <c r="G139" s="450" t="s">
        <v>41</v>
      </c>
      <c r="H139" s="451"/>
      <c r="I139" s="451"/>
      <c r="J139" s="310"/>
    </row>
    <row r="140" spans="1:10" x14ac:dyDescent="0.25">
      <c r="A140" s="351" t="s">
        <v>42</v>
      </c>
      <c r="B140" s="309"/>
      <c r="C140" s="447" t="s">
        <v>43</v>
      </c>
      <c r="D140" s="447"/>
      <c r="E140" s="356"/>
      <c r="G140" s="452" t="s">
        <v>44</v>
      </c>
      <c r="H140" s="452"/>
      <c r="I140" s="452"/>
    </row>
    <row r="141" spans="1:10" ht="25.5" x14ac:dyDescent="0.25">
      <c r="A141" s="358"/>
      <c r="C141" s="359"/>
      <c r="D141" s="360"/>
      <c r="E141" s="361"/>
      <c r="F141" s="347"/>
      <c r="G141" s="359"/>
      <c r="H141" s="359"/>
    </row>
    <row r="142" spans="1:10" x14ac:dyDescent="0.25">
      <c r="A142" s="362"/>
      <c r="C142" s="359"/>
      <c r="D142" s="360"/>
      <c r="E142" s="361"/>
      <c r="F142" s="347"/>
      <c r="G142" s="359"/>
      <c r="H142" s="359"/>
    </row>
    <row r="143" spans="1:10" x14ac:dyDescent="0.25">
      <c r="A143" s="362"/>
      <c r="C143" s="359"/>
      <c r="D143" s="360"/>
      <c r="E143" s="361"/>
      <c r="F143" s="347"/>
      <c r="G143" s="359"/>
      <c r="H143" s="359"/>
    </row>
    <row r="144" spans="1:10" ht="46.5" customHeight="1" x14ac:dyDescent="0.25">
      <c r="A144" s="435"/>
      <c r="B144" s="435"/>
      <c r="C144" s="435"/>
      <c r="D144" s="435"/>
      <c r="E144" s="363"/>
      <c r="F144" s="364"/>
      <c r="G144" s="365"/>
      <c r="H144" s="365"/>
      <c r="I144" s="366"/>
    </row>
    <row r="145" spans="1:8" x14ac:dyDescent="0.25">
      <c r="A145" s="362"/>
      <c r="C145" s="359"/>
      <c r="D145" s="360"/>
      <c r="E145" s="361"/>
      <c r="F145" s="347"/>
      <c r="H145" s="359"/>
    </row>
    <row r="146" spans="1:8" x14ac:dyDescent="0.25">
      <c r="A146" s="362"/>
      <c r="C146" s="359"/>
      <c r="D146" s="360"/>
      <c r="E146" s="361"/>
      <c r="F146" s="347"/>
      <c r="G146" s="359"/>
      <c r="H146" s="359"/>
    </row>
    <row r="147" spans="1:8" x14ac:dyDescent="0.25">
      <c r="A147" s="362"/>
      <c r="C147" s="359"/>
      <c r="D147" s="360"/>
      <c r="E147" s="361"/>
      <c r="F147" s="347"/>
      <c r="G147" s="359"/>
      <c r="H147" s="359"/>
    </row>
    <row r="148" spans="1:8" x14ac:dyDescent="0.25">
      <c r="A148" s="362"/>
      <c r="C148" s="359"/>
      <c r="D148" s="360"/>
      <c r="E148" s="361"/>
      <c r="F148" s="347"/>
      <c r="G148" s="359"/>
      <c r="H148" s="359"/>
    </row>
    <row r="149" spans="1:8" x14ac:dyDescent="0.25">
      <c r="A149" s="362"/>
      <c r="C149" s="359"/>
      <c r="D149" s="360"/>
      <c r="E149" s="361"/>
      <c r="F149" s="347"/>
      <c r="G149" s="359"/>
      <c r="H149" s="359"/>
    </row>
    <row r="150" spans="1:8" x14ac:dyDescent="0.25">
      <c r="A150" s="362"/>
      <c r="C150" s="359"/>
      <c r="D150" s="360"/>
      <c r="E150" s="361"/>
      <c r="F150" s="347"/>
      <c r="G150" s="359"/>
      <c r="H150" s="359"/>
    </row>
    <row r="151" spans="1:8" x14ac:dyDescent="0.25">
      <c r="A151" s="362"/>
      <c r="C151" s="359"/>
      <c r="D151" s="360"/>
      <c r="E151" s="361"/>
      <c r="F151" s="347"/>
      <c r="G151" s="359"/>
      <c r="H151" s="359"/>
    </row>
    <row r="152" spans="1:8" x14ac:dyDescent="0.25">
      <c r="A152" s="362"/>
      <c r="C152" s="359"/>
      <c r="D152" s="360"/>
      <c r="E152" s="361"/>
      <c r="F152" s="347"/>
      <c r="G152" s="359"/>
      <c r="H152" s="359"/>
    </row>
    <row r="153" spans="1:8" x14ac:dyDescent="0.25">
      <c r="A153" s="362"/>
      <c r="C153" s="359"/>
      <c r="D153" s="360"/>
      <c r="E153" s="361"/>
      <c r="F153" s="347"/>
      <c r="G153" s="359"/>
      <c r="H153" s="359"/>
    </row>
    <row r="154" spans="1:8" x14ac:dyDescent="0.25">
      <c r="A154" s="362"/>
      <c r="C154" s="359"/>
      <c r="D154" s="360"/>
      <c r="E154" s="361"/>
      <c r="F154" s="347"/>
      <c r="G154" s="359"/>
      <c r="H154" s="359"/>
    </row>
    <row r="155" spans="1:8" x14ac:dyDescent="0.25">
      <c r="A155" s="362"/>
      <c r="C155" s="359"/>
      <c r="D155" s="360"/>
      <c r="E155" s="361"/>
      <c r="F155" s="347"/>
      <c r="G155" s="359"/>
      <c r="H155" s="359"/>
    </row>
    <row r="156" spans="1:8" x14ac:dyDescent="0.25">
      <c r="A156" s="362"/>
      <c r="C156" s="359"/>
      <c r="D156" s="360"/>
      <c r="E156" s="361"/>
      <c r="F156" s="347"/>
      <c r="G156" s="359"/>
      <c r="H156" s="359"/>
    </row>
    <row r="157" spans="1:8" x14ac:dyDescent="0.25">
      <c r="A157" s="362"/>
      <c r="C157" s="359"/>
      <c r="D157" s="360"/>
      <c r="E157" s="361"/>
      <c r="F157" s="347"/>
      <c r="G157" s="359"/>
      <c r="H157" s="359"/>
    </row>
    <row r="158" spans="1:8" x14ac:dyDescent="0.25">
      <c r="A158" s="362"/>
      <c r="C158" s="359"/>
      <c r="D158" s="360"/>
      <c r="E158" s="361"/>
      <c r="F158" s="347"/>
      <c r="G158" s="359"/>
      <c r="H158" s="359"/>
    </row>
    <row r="159" spans="1:8" x14ac:dyDescent="0.25">
      <c r="A159" s="362"/>
      <c r="C159" s="359"/>
      <c r="D159" s="360"/>
      <c r="E159" s="361"/>
      <c r="F159" s="347"/>
      <c r="G159" s="359"/>
      <c r="H159" s="359"/>
    </row>
    <row r="160" spans="1:8" x14ac:dyDescent="0.25">
      <c r="A160" s="362"/>
      <c r="C160" s="359"/>
      <c r="D160" s="360"/>
      <c r="E160" s="361"/>
      <c r="F160" s="347"/>
      <c r="G160" s="359"/>
      <c r="H160" s="359"/>
    </row>
    <row r="161" spans="1:8" x14ac:dyDescent="0.25">
      <c r="A161" s="362"/>
      <c r="C161" s="359"/>
      <c r="D161" s="360"/>
      <c r="E161" s="361"/>
      <c r="F161" s="347"/>
      <c r="G161" s="359"/>
      <c r="H161" s="359"/>
    </row>
    <row r="162" spans="1:8" x14ac:dyDescent="0.25">
      <c r="A162" s="362"/>
      <c r="C162" s="359"/>
      <c r="D162" s="360"/>
      <c r="E162" s="361"/>
      <c r="F162" s="347"/>
      <c r="G162" s="359"/>
      <c r="H162" s="359"/>
    </row>
    <row r="163" spans="1:8" x14ac:dyDescent="0.25">
      <c r="A163" s="362"/>
      <c r="C163" s="359"/>
      <c r="D163" s="360"/>
      <c r="E163" s="361"/>
      <c r="F163" s="347"/>
      <c r="G163" s="359"/>
      <c r="H163" s="359"/>
    </row>
    <row r="164" spans="1:8" x14ac:dyDescent="0.25">
      <c r="A164" s="362"/>
      <c r="C164" s="359"/>
      <c r="D164" s="360"/>
      <c r="E164" s="361"/>
      <c r="F164" s="347"/>
      <c r="G164" s="359"/>
      <c r="H164" s="359"/>
    </row>
    <row r="165" spans="1:8" x14ac:dyDescent="0.25">
      <c r="A165" s="362"/>
      <c r="C165" s="359"/>
      <c r="D165" s="360"/>
      <c r="E165" s="361"/>
      <c r="F165" s="347"/>
      <c r="G165" s="359"/>
      <c r="H165" s="359"/>
    </row>
    <row r="166" spans="1:8" x14ac:dyDescent="0.25">
      <c r="A166" s="362"/>
      <c r="C166" s="359"/>
      <c r="D166" s="360"/>
      <c r="E166" s="361"/>
      <c r="F166" s="347"/>
      <c r="G166" s="359"/>
      <c r="H166" s="359"/>
    </row>
    <row r="167" spans="1:8" x14ac:dyDescent="0.25">
      <c r="A167" s="362"/>
      <c r="C167" s="359"/>
      <c r="D167" s="360"/>
      <c r="E167" s="361"/>
      <c r="F167" s="347"/>
      <c r="G167" s="359"/>
      <c r="H167" s="359"/>
    </row>
    <row r="168" spans="1:8" x14ac:dyDescent="0.25">
      <c r="A168" s="362"/>
      <c r="C168" s="359"/>
      <c r="D168" s="360"/>
      <c r="E168" s="361"/>
      <c r="F168" s="347"/>
      <c r="G168" s="359"/>
      <c r="H168" s="359"/>
    </row>
    <row r="169" spans="1:8" x14ac:dyDescent="0.25">
      <c r="A169" s="362"/>
      <c r="C169" s="359"/>
      <c r="D169" s="360"/>
      <c r="E169" s="361"/>
      <c r="F169" s="347"/>
      <c r="G169" s="359"/>
      <c r="H169" s="359"/>
    </row>
    <row r="170" spans="1:8" x14ac:dyDescent="0.25">
      <c r="A170" s="362"/>
      <c r="C170" s="359"/>
      <c r="D170" s="360"/>
      <c r="E170" s="361"/>
      <c r="F170" s="347"/>
      <c r="G170" s="359"/>
      <c r="H170" s="359"/>
    </row>
    <row r="171" spans="1:8" x14ac:dyDescent="0.25">
      <c r="A171" s="362"/>
      <c r="C171" s="359"/>
      <c r="D171" s="360"/>
      <c r="E171" s="361"/>
      <c r="F171" s="347"/>
      <c r="G171" s="359"/>
      <c r="H171" s="359"/>
    </row>
    <row r="172" spans="1:8" x14ac:dyDescent="0.25">
      <c r="A172" s="362"/>
      <c r="C172" s="359"/>
      <c r="D172" s="360"/>
      <c r="E172" s="361"/>
      <c r="F172" s="347"/>
      <c r="G172" s="359"/>
      <c r="H172" s="359"/>
    </row>
    <row r="173" spans="1:8" x14ac:dyDescent="0.25">
      <c r="A173" s="362"/>
      <c r="C173" s="359"/>
      <c r="D173" s="360"/>
      <c r="E173" s="361"/>
      <c r="F173" s="347"/>
      <c r="G173" s="359"/>
      <c r="H173" s="359"/>
    </row>
    <row r="174" spans="1:8" x14ac:dyDescent="0.25">
      <c r="A174" s="362"/>
      <c r="C174" s="359"/>
      <c r="D174" s="360"/>
      <c r="E174" s="361"/>
      <c r="F174" s="347"/>
      <c r="G174" s="359"/>
      <c r="H174" s="359"/>
    </row>
    <row r="175" spans="1:8" x14ac:dyDescent="0.25">
      <c r="A175" s="362"/>
      <c r="C175" s="359"/>
      <c r="D175" s="360"/>
      <c r="E175" s="361"/>
      <c r="F175" s="347"/>
      <c r="G175" s="359"/>
      <c r="H175" s="359"/>
    </row>
    <row r="176" spans="1:8" x14ac:dyDescent="0.25">
      <c r="A176" s="362"/>
      <c r="C176" s="359"/>
      <c r="D176" s="360"/>
      <c r="E176" s="361"/>
      <c r="F176" s="347"/>
      <c r="G176" s="359"/>
      <c r="H176" s="359"/>
    </row>
    <row r="177" spans="1:8" x14ac:dyDescent="0.25">
      <c r="A177" s="362"/>
      <c r="C177" s="359"/>
      <c r="D177" s="360"/>
      <c r="E177" s="361"/>
      <c r="F177" s="347"/>
      <c r="G177" s="359"/>
      <c r="H177" s="359"/>
    </row>
    <row r="178" spans="1:8" x14ac:dyDescent="0.25">
      <c r="A178" s="362"/>
      <c r="C178" s="359"/>
      <c r="D178" s="360"/>
      <c r="E178" s="361"/>
      <c r="F178" s="347"/>
      <c r="G178" s="359"/>
      <c r="H178" s="359"/>
    </row>
    <row r="179" spans="1:8" x14ac:dyDescent="0.25">
      <c r="A179" s="362"/>
      <c r="C179" s="359"/>
      <c r="D179" s="360"/>
      <c r="E179" s="361"/>
      <c r="F179" s="347"/>
      <c r="G179" s="359"/>
      <c r="H179" s="359"/>
    </row>
    <row r="180" spans="1:8" x14ac:dyDescent="0.25">
      <c r="A180" s="362"/>
      <c r="C180" s="359"/>
      <c r="D180" s="360"/>
      <c r="E180" s="361"/>
      <c r="F180" s="347"/>
      <c r="G180" s="359"/>
      <c r="H180" s="359"/>
    </row>
    <row r="181" spans="1:8" x14ac:dyDescent="0.25">
      <c r="A181" s="362"/>
      <c r="C181" s="359"/>
      <c r="D181" s="360"/>
      <c r="E181" s="361"/>
      <c r="F181" s="347"/>
      <c r="G181" s="359"/>
      <c r="H181" s="359"/>
    </row>
    <row r="182" spans="1:8" x14ac:dyDescent="0.25">
      <c r="A182" s="362"/>
      <c r="C182" s="359"/>
      <c r="D182" s="360"/>
      <c r="E182" s="361"/>
      <c r="F182" s="347"/>
      <c r="G182" s="359"/>
      <c r="H182" s="359"/>
    </row>
    <row r="183" spans="1:8" x14ac:dyDescent="0.25">
      <c r="A183" s="362"/>
      <c r="C183" s="359"/>
      <c r="D183" s="360"/>
      <c r="E183" s="361"/>
      <c r="F183" s="347"/>
      <c r="G183" s="359"/>
      <c r="H183" s="359"/>
    </row>
    <row r="184" spans="1:8" x14ac:dyDescent="0.25">
      <c r="A184" s="362"/>
      <c r="C184" s="359"/>
      <c r="D184" s="360"/>
      <c r="E184" s="361"/>
      <c r="F184" s="347"/>
      <c r="G184" s="359"/>
      <c r="H184" s="359"/>
    </row>
    <row r="185" spans="1:8" x14ac:dyDescent="0.25">
      <c r="A185" s="362"/>
      <c r="C185" s="359"/>
      <c r="D185" s="360"/>
      <c r="E185" s="361"/>
      <c r="F185" s="347"/>
      <c r="G185" s="359"/>
      <c r="H185" s="359"/>
    </row>
    <row r="186" spans="1:8" x14ac:dyDescent="0.25">
      <c r="A186" s="362"/>
      <c r="C186" s="359"/>
      <c r="D186" s="360"/>
      <c r="E186" s="361"/>
      <c r="F186" s="347"/>
      <c r="G186" s="359"/>
      <c r="H186" s="359"/>
    </row>
    <row r="187" spans="1:8" x14ac:dyDescent="0.25">
      <c r="A187" s="362"/>
      <c r="C187" s="359"/>
      <c r="D187" s="360"/>
      <c r="E187" s="361"/>
      <c r="F187" s="347"/>
      <c r="G187" s="359"/>
      <c r="H187" s="359"/>
    </row>
    <row r="188" spans="1:8" x14ac:dyDescent="0.25">
      <c r="A188" s="362"/>
      <c r="C188" s="359"/>
      <c r="D188" s="360"/>
      <c r="E188" s="361"/>
      <c r="F188" s="347"/>
      <c r="G188" s="359"/>
      <c r="H188" s="359"/>
    </row>
    <row r="189" spans="1:8" x14ac:dyDescent="0.25">
      <c r="A189" s="362"/>
      <c r="C189" s="359"/>
      <c r="D189" s="360"/>
      <c r="E189" s="361"/>
      <c r="F189" s="347"/>
      <c r="G189" s="359"/>
      <c r="H189" s="359"/>
    </row>
    <row r="190" spans="1:8" x14ac:dyDescent="0.25">
      <c r="A190" s="362"/>
      <c r="C190" s="359"/>
      <c r="D190" s="360"/>
      <c r="E190" s="361"/>
      <c r="F190" s="347"/>
      <c r="G190" s="359"/>
      <c r="H190" s="359"/>
    </row>
    <row r="191" spans="1:8" x14ac:dyDescent="0.25">
      <c r="A191" s="362"/>
      <c r="C191" s="359"/>
      <c r="D191" s="360"/>
      <c r="E191" s="361"/>
      <c r="F191" s="347"/>
      <c r="G191" s="359"/>
      <c r="H191" s="359"/>
    </row>
    <row r="192" spans="1:8" x14ac:dyDescent="0.25">
      <c r="A192" s="362"/>
      <c r="C192" s="359"/>
      <c r="D192" s="360"/>
      <c r="E192" s="361"/>
      <c r="F192" s="347"/>
      <c r="G192" s="359"/>
      <c r="H192" s="359"/>
    </row>
    <row r="193" spans="1:8" x14ac:dyDescent="0.25">
      <c r="A193" s="362"/>
      <c r="C193" s="359"/>
      <c r="D193" s="360"/>
      <c r="E193" s="361"/>
      <c r="F193" s="347"/>
      <c r="G193" s="359"/>
      <c r="H193" s="359"/>
    </row>
    <row r="194" spans="1:8" x14ac:dyDescent="0.25">
      <c r="A194" s="362"/>
      <c r="C194" s="359"/>
      <c r="D194" s="360"/>
      <c r="E194" s="361"/>
      <c r="F194" s="347"/>
      <c r="G194" s="359"/>
      <c r="H194" s="359"/>
    </row>
    <row r="195" spans="1:8" x14ac:dyDescent="0.25">
      <c r="A195" s="362"/>
    </row>
  </sheetData>
  <mergeCells count="14">
    <mergeCell ref="A2:H2"/>
    <mergeCell ref="I3:J3"/>
    <mergeCell ref="A4:A5"/>
    <mergeCell ref="B4:B5"/>
    <mergeCell ref="C4:C5"/>
    <mergeCell ref="D4:D5"/>
    <mergeCell ref="E4:E5"/>
    <mergeCell ref="F4:F5"/>
    <mergeCell ref="G4:J4"/>
    <mergeCell ref="C139:D139"/>
    <mergeCell ref="G139:I139"/>
    <mergeCell ref="C140:D140"/>
    <mergeCell ref="G140:I140"/>
    <mergeCell ref="A144:D144"/>
  </mergeCells>
  <pageMargins left="0.51181102362204722" right="0.31496062992125984" top="0.74803149606299213" bottom="0.35433070866141736" header="0.31496062992125984" footer="0.31496062992125984"/>
  <pageSetup paperSize="9" scale="74" orientation="landscape" verticalDpi="0" r:id="rId1"/>
  <rowBreaks count="1" manualBreakCount="1">
    <brk id="1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view="pageBreakPreview" zoomScale="60" zoomScaleNormal="42" workbookViewId="0">
      <selection activeCell="B99" sqref="B99:F99"/>
    </sheetView>
  </sheetViews>
  <sheetFormatPr defaultRowHeight="20.25" x14ac:dyDescent="0.25"/>
  <cols>
    <col min="1" max="1" width="6" style="12" customWidth="1"/>
    <col min="2" max="2" width="54.85546875" style="112" customWidth="1"/>
    <col min="3" max="3" width="3.28515625" style="12" hidden="1" customWidth="1"/>
    <col min="4" max="4" width="10.42578125" style="12" customWidth="1"/>
    <col min="5" max="5" width="10.85546875" style="12" customWidth="1"/>
    <col min="6" max="6" width="11" style="12" customWidth="1"/>
    <col min="7" max="7" width="11.5703125" style="12" customWidth="1"/>
    <col min="8" max="8" width="12.28515625" style="12" customWidth="1"/>
    <col min="9" max="9" width="15.85546875" style="12" customWidth="1"/>
    <col min="10" max="10" width="11" style="12" customWidth="1"/>
    <col min="11" max="12" width="11.42578125" style="12" customWidth="1"/>
    <col min="13" max="13" width="14.5703125" style="12" customWidth="1"/>
    <col min="14" max="14" width="10.85546875" style="12" customWidth="1"/>
    <col min="15" max="15" width="11.7109375" style="12" customWidth="1"/>
    <col min="16" max="16" width="11.140625" style="12" customWidth="1"/>
    <col min="17" max="17" width="11.5703125" style="12" customWidth="1"/>
    <col min="18" max="18" width="12.28515625" style="12" customWidth="1"/>
    <col min="19" max="19" width="11.42578125" style="12" customWidth="1"/>
    <col min="20" max="20" width="11.85546875" style="12" customWidth="1"/>
    <col min="21" max="21" width="12" style="12" customWidth="1"/>
    <col min="22" max="23" width="11.7109375" style="12" customWidth="1"/>
    <col min="24" max="24" width="15" style="12" customWidth="1"/>
    <col min="25" max="25" width="12.140625" style="12" customWidth="1"/>
    <col min="26" max="26" width="12" style="12" customWidth="1"/>
    <col min="27" max="27" width="12.140625" style="12" customWidth="1"/>
    <col min="28" max="28" width="16" style="12" customWidth="1"/>
    <col min="29" max="16384" width="9.140625" style="12"/>
  </cols>
  <sheetData>
    <row r="1" spans="1:31" s="9" customFormat="1" ht="42.75" customHeight="1" x14ac:dyDescent="0.25">
      <c r="B1" s="25"/>
      <c r="C1" s="469" t="s">
        <v>268</v>
      </c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</row>
    <row r="2" spans="1:31" ht="21.75" customHeight="1" x14ac:dyDescent="0.25">
      <c r="A2" s="10"/>
      <c r="B2" s="26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0"/>
      <c r="AB2" s="13" t="s">
        <v>265</v>
      </c>
    </row>
    <row r="3" spans="1:31" ht="51" customHeight="1" x14ac:dyDescent="0.25">
      <c r="A3" s="470" t="s">
        <v>269</v>
      </c>
      <c r="B3" s="472" t="s">
        <v>270</v>
      </c>
      <c r="C3" s="473"/>
      <c r="D3" s="463" t="s">
        <v>271</v>
      </c>
      <c r="E3" s="464"/>
      <c r="F3" s="464"/>
      <c r="G3" s="464"/>
      <c r="H3" s="465"/>
      <c r="I3" s="463" t="s">
        <v>518</v>
      </c>
      <c r="J3" s="464"/>
      <c r="K3" s="464"/>
      <c r="L3" s="464"/>
      <c r="M3" s="465"/>
      <c r="N3" s="463" t="s">
        <v>522</v>
      </c>
      <c r="O3" s="464"/>
      <c r="P3" s="464"/>
      <c r="Q3" s="464"/>
      <c r="R3" s="465"/>
      <c r="S3" s="463" t="s">
        <v>519</v>
      </c>
      <c r="T3" s="464"/>
      <c r="U3" s="464"/>
      <c r="V3" s="464"/>
      <c r="W3" s="465"/>
      <c r="X3" s="463" t="s">
        <v>250</v>
      </c>
      <c r="Y3" s="464"/>
      <c r="Z3" s="464"/>
      <c r="AA3" s="464"/>
      <c r="AB3" s="465"/>
    </row>
    <row r="4" spans="1:31" ht="49.5" customHeight="1" x14ac:dyDescent="0.25">
      <c r="A4" s="471"/>
      <c r="B4" s="474"/>
      <c r="C4" s="475"/>
      <c r="D4" s="457" t="s">
        <v>298</v>
      </c>
      <c r="E4" s="463" t="s">
        <v>272</v>
      </c>
      <c r="F4" s="464"/>
      <c r="G4" s="464"/>
      <c r="H4" s="465"/>
      <c r="I4" s="457" t="s">
        <v>298</v>
      </c>
      <c r="J4" s="463" t="s">
        <v>272</v>
      </c>
      <c r="K4" s="464"/>
      <c r="L4" s="464"/>
      <c r="M4" s="465"/>
      <c r="N4" s="457" t="s">
        <v>298</v>
      </c>
      <c r="O4" s="463" t="s">
        <v>272</v>
      </c>
      <c r="P4" s="464"/>
      <c r="Q4" s="464"/>
      <c r="R4" s="465"/>
      <c r="S4" s="457" t="s">
        <v>298</v>
      </c>
      <c r="T4" s="463" t="s">
        <v>272</v>
      </c>
      <c r="U4" s="464"/>
      <c r="V4" s="464"/>
      <c r="W4" s="465"/>
      <c r="X4" s="457" t="s">
        <v>298</v>
      </c>
      <c r="Y4" s="463" t="s">
        <v>272</v>
      </c>
      <c r="Z4" s="464"/>
      <c r="AA4" s="464"/>
      <c r="AB4" s="465"/>
    </row>
    <row r="5" spans="1:31" ht="40.5" customHeight="1" x14ac:dyDescent="0.25">
      <c r="A5" s="468"/>
      <c r="B5" s="476"/>
      <c r="C5" s="477"/>
      <c r="D5" s="468"/>
      <c r="E5" s="80" t="s">
        <v>273</v>
      </c>
      <c r="F5" s="80" t="s">
        <v>274</v>
      </c>
      <c r="G5" s="80" t="s">
        <v>275</v>
      </c>
      <c r="H5" s="80" t="s">
        <v>13</v>
      </c>
      <c r="I5" s="468"/>
      <c r="J5" s="80" t="s">
        <v>273</v>
      </c>
      <c r="K5" s="80" t="s">
        <v>274</v>
      </c>
      <c r="L5" s="80" t="s">
        <v>275</v>
      </c>
      <c r="M5" s="80" t="s">
        <v>13</v>
      </c>
      <c r="N5" s="468"/>
      <c r="O5" s="80" t="s">
        <v>273</v>
      </c>
      <c r="P5" s="80" t="s">
        <v>274</v>
      </c>
      <c r="Q5" s="80" t="s">
        <v>275</v>
      </c>
      <c r="R5" s="80" t="s">
        <v>13</v>
      </c>
      <c r="S5" s="468"/>
      <c r="T5" s="80" t="s">
        <v>273</v>
      </c>
      <c r="U5" s="80" t="s">
        <v>274</v>
      </c>
      <c r="V5" s="80" t="s">
        <v>275</v>
      </c>
      <c r="W5" s="80" t="s">
        <v>13</v>
      </c>
      <c r="X5" s="468"/>
      <c r="Y5" s="80" t="s">
        <v>273</v>
      </c>
      <c r="Z5" s="80" t="s">
        <v>274</v>
      </c>
      <c r="AA5" s="80" t="s">
        <v>275</v>
      </c>
      <c r="AB5" s="80" t="s">
        <v>13</v>
      </c>
      <c r="AE5" s="103"/>
    </row>
    <row r="6" spans="1:31" s="104" customFormat="1" ht="21" customHeight="1" x14ac:dyDescent="0.25">
      <c r="A6" s="14">
        <v>1</v>
      </c>
      <c r="B6" s="420">
        <v>2</v>
      </c>
      <c r="C6" s="422"/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>
        <v>13</v>
      </c>
      <c r="O6" s="14">
        <v>14</v>
      </c>
      <c r="P6" s="14">
        <v>15</v>
      </c>
      <c r="Q6" s="14">
        <v>16</v>
      </c>
      <c r="R6" s="14">
        <v>17</v>
      </c>
      <c r="S6" s="15">
        <v>18</v>
      </c>
      <c r="T6" s="15">
        <v>19</v>
      </c>
      <c r="U6" s="15">
        <v>20</v>
      </c>
      <c r="V6" s="15">
        <v>21</v>
      </c>
      <c r="W6" s="15">
        <v>22</v>
      </c>
      <c r="X6" s="15">
        <v>23</v>
      </c>
      <c r="Y6" s="15">
        <v>24</v>
      </c>
      <c r="Z6" s="15">
        <v>25</v>
      </c>
      <c r="AA6" s="15">
        <v>26</v>
      </c>
      <c r="AB6" s="15">
        <v>27</v>
      </c>
    </row>
    <row r="7" spans="1:31" ht="45" customHeight="1" x14ac:dyDescent="0.25">
      <c r="A7" s="16">
        <v>1</v>
      </c>
      <c r="B7" s="460" t="s">
        <v>276</v>
      </c>
      <c r="C7" s="461"/>
      <c r="D7" s="4">
        <f t="shared" ref="D7:D93" si="0">SUM(E7,F7,G7,H7)</f>
        <v>0</v>
      </c>
      <c r="E7" s="4"/>
      <c r="F7" s="4"/>
      <c r="G7" s="4"/>
      <c r="H7" s="4"/>
      <c r="I7" s="4">
        <f>SUM(J7,K7,L7,M7)</f>
        <v>32729.768991199984</v>
      </c>
      <c r="J7" s="4">
        <f>SUM(J8:J92)</f>
        <v>0</v>
      </c>
      <c r="K7" s="4">
        <f>SUM(K8:K92)</f>
        <v>0</v>
      </c>
      <c r="L7" s="4">
        <f>SUM(L8:L92)</f>
        <v>0</v>
      </c>
      <c r="M7" s="4">
        <f>SUM(M8:M92)</f>
        <v>32729.768991199984</v>
      </c>
      <c r="N7" s="4">
        <f>SUM(O7,P7,Q7,R7)</f>
        <v>271.89999999999998</v>
      </c>
      <c r="O7" s="4">
        <f>SUM(O8:O92)</f>
        <v>271.89999999999998</v>
      </c>
      <c r="P7" s="4">
        <f t="shared" ref="P7:R7" si="1">SUM(P8:P92)</f>
        <v>0</v>
      </c>
      <c r="Q7" s="4">
        <f t="shared" si="1"/>
        <v>0</v>
      </c>
      <c r="R7" s="4">
        <f t="shared" si="1"/>
        <v>0</v>
      </c>
      <c r="S7" s="4">
        <f>SUM(T7,U7,V7,W7)</f>
        <v>0</v>
      </c>
      <c r="T7" s="4">
        <f>SUM(T8:T92)</f>
        <v>0</v>
      </c>
      <c r="U7" s="4">
        <f>SUM(U8:U92)</f>
        <v>0</v>
      </c>
      <c r="V7" s="4">
        <f>SUM(V8:V92)</f>
        <v>0</v>
      </c>
      <c r="W7" s="4"/>
      <c r="X7" s="4">
        <f>SUM(Y7,Z7,AA7,AB7)</f>
        <v>33001.668991199986</v>
      </c>
      <c r="Y7" s="4">
        <f>SUM(E7,J7,O7,T7)</f>
        <v>271.89999999999998</v>
      </c>
      <c r="Z7" s="4">
        <f t="shared" ref="Z7:AB93" si="2">SUM(F7,K7,P7,U7)</f>
        <v>0</v>
      </c>
      <c r="AA7" s="4">
        <f t="shared" si="2"/>
        <v>0</v>
      </c>
      <c r="AB7" s="4">
        <f t="shared" si="2"/>
        <v>32729.768991199984</v>
      </c>
    </row>
    <row r="8" spans="1:31" ht="42.75" customHeight="1" x14ac:dyDescent="0.25">
      <c r="A8" s="16"/>
      <c r="B8" s="3" t="s">
        <v>418</v>
      </c>
      <c r="C8" s="73"/>
      <c r="D8" s="1"/>
      <c r="E8" s="1"/>
      <c r="F8" s="1"/>
      <c r="G8" s="1"/>
      <c r="H8" s="1"/>
      <c r="I8" s="1">
        <f t="shared" ref="I8:I71" si="3">SUM(J8,K8,L8,M8)</f>
        <v>81.45</v>
      </c>
      <c r="J8" s="1"/>
      <c r="K8" s="1"/>
      <c r="L8" s="1"/>
      <c r="M8" s="105">
        <v>81.45</v>
      </c>
      <c r="N8" s="1">
        <f t="shared" ref="N8:N93" si="4">SUM(O8,P8,Q8,R8)</f>
        <v>0</v>
      </c>
      <c r="O8" s="1"/>
      <c r="P8" s="1"/>
      <c r="Q8" s="1"/>
      <c r="R8" s="1"/>
      <c r="S8" s="1"/>
      <c r="T8" s="1"/>
      <c r="U8" s="17"/>
      <c r="V8" s="17"/>
      <c r="W8" s="1"/>
      <c r="X8" s="1">
        <f t="shared" ref="X8:X71" si="5">SUM(Y8,Z8,AA8,AB8)</f>
        <v>81.45</v>
      </c>
      <c r="Y8" s="1">
        <f t="shared" ref="Y8:Y71" si="6">SUM(E8,J8,O8,T8)</f>
        <v>0</v>
      </c>
      <c r="Z8" s="1">
        <f t="shared" si="2"/>
        <v>0</v>
      </c>
      <c r="AA8" s="1">
        <f t="shared" si="2"/>
        <v>0</v>
      </c>
      <c r="AB8" s="1">
        <f t="shared" ref="AB8:AB71" si="7">SUM(H8,M8,R8,W8)</f>
        <v>81.45</v>
      </c>
    </row>
    <row r="9" spans="1:31" ht="28.5" customHeight="1" x14ac:dyDescent="0.25">
      <c r="A9" s="16"/>
      <c r="B9" s="3" t="s">
        <v>419</v>
      </c>
      <c r="C9" s="73"/>
      <c r="D9" s="1"/>
      <c r="E9" s="1"/>
      <c r="F9" s="1"/>
      <c r="G9" s="1"/>
      <c r="H9" s="1"/>
      <c r="I9" s="1">
        <f t="shared" si="3"/>
        <v>112.239996</v>
      </c>
      <c r="J9" s="1"/>
      <c r="K9" s="1"/>
      <c r="L9" s="1"/>
      <c r="M9" s="96">
        <v>112.239996</v>
      </c>
      <c r="N9" s="1">
        <f t="shared" si="4"/>
        <v>0</v>
      </c>
      <c r="O9" s="1"/>
      <c r="P9" s="1"/>
      <c r="Q9" s="1"/>
      <c r="R9" s="1"/>
      <c r="S9" s="1"/>
      <c r="T9" s="1"/>
      <c r="U9" s="17"/>
      <c r="V9" s="17"/>
      <c r="W9" s="1"/>
      <c r="X9" s="1">
        <f t="shared" si="5"/>
        <v>112.239996</v>
      </c>
      <c r="Y9" s="1">
        <f t="shared" si="6"/>
        <v>0</v>
      </c>
      <c r="Z9" s="1">
        <f t="shared" si="2"/>
        <v>0</v>
      </c>
      <c r="AA9" s="1">
        <f t="shared" si="2"/>
        <v>0</v>
      </c>
      <c r="AB9" s="1">
        <f t="shared" si="7"/>
        <v>112.239996</v>
      </c>
    </row>
    <row r="10" spans="1:31" ht="27.75" customHeight="1" x14ac:dyDescent="0.25">
      <c r="A10" s="16"/>
      <c r="B10" s="3" t="s">
        <v>420</v>
      </c>
      <c r="C10" s="73"/>
      <c r="D10" s="1"/>
      <c r="E10" s="1"/>
      <c r="F10" s="1"/>
      <c r="G10" s="1"/>
      <c r="H10" s="1"/>
      <c r="I10" s="1">
        <f t="shared" si="3"/>
        <v>69.444996000000003</v>
      </c>
      <c r="J10" s="1"/>
      <c r="K10" s="1"/>
      <c r="L10" s="1"/>
      <c r="M10" s="96">
        <v>69.444996000000003</v>
      </c>
      <c r="N10" s="1">
        <f t="shared" si="4"/>
        <v>0</v>
      </c>
      <c r="O10" s="1"/>
      <c r="P10" s="1"/>
      <c r="Q10" s="1"/>
      <c r="R10" s="1"/>
      <c r="S10" s="1"/>
      <c r="T10" s="1"/>
      <c r="U10" s="17"/>
      <c r="V10" s="17"/>
      <c r="W10" s="1"/>
      <c r="X10" s="1">
        <f t="shared" si="5"/>
        <v>69.444996000000003</v>
      </c>
      <c r="Y10" s="1">
        <f t="shared" si="6"/>
        <v>0</v>
      </c>
      <c r="Z10" s="1">
        <f t="shared" si="2"/>
        <v>0</v>
      </c>
      <c r="AA10" s="1">
        <f t="shared" si="2"/>
        <v>0</v>
      </c>
      <c r="AB10" s="1">
        <f t="shared" si="7"/>
        <v>69.444996000000003</v>
      </c>
    </row>
    <row r="11" spans="1:31" ht="63" customHeight="1" x14ac:dyDescent="0.25">
      <c r="A11" s="16"/>
      <c r="B11" s="3" t="s">
        <v>510</v>
      </c>
      <c r="C11" s="73"/>
      <c r="D11" s="1"/>
      <c r="E11" s="1"/>
      <c r="F11" s="1"/>
      <c r="G11" s="1"/>
      <c r="H11" s="1"/>
      <c r="I11" s="1">
        <f t="shared" si="3"/>
        <v>9.7650000000000006</v>
      </c>
      <c r="J11" s="1"/>
      <c r="K11" s="1"/>
      <c r="L11" s="1"/>
      <c r="M11" s="96">
        <v>9.7650000000000006</v>
      </c>
      <c r="N11" s="1">
        <f t="shared" si="4"/>
        <v>0</v>
      </c>
      <c r="O11" s="1"/>
      <c r="P11" s="1"/>
      <c r="Q11" s="1"/>
      <c r="R11" s="1"/>
      <c r="S11" s="1"/>
      <c r="T11" s="1"/>
      <c r="U11" s="17"/>
      <c r="V11" s="17"/>
      <c r="W11" s="1"/>
      <c r="X11" s="1">
        <f t="shared" si="5"/>
        <v>9.7650000000000006</v>
      </c>
      <c r="Y11" s="1">
        <f t="shared" si="6"/>
        <v>0</v>
      </c>
      <c r="Z11" s="1">
        <f t="shared" si="2"/>
        <v>0</v>
      </c>
      <c r="AA11" s="1">
        <f t="shared" si="2"/>
        <v>0</v>
      </c>
      <c r="AB11" s="1">
        <f t="shared" si="7"/>
        <v>9.7650000000000006</v>
      </c>
    </row>
    <row r="12" spans="1:31" ht="28.5" customHeight="1" x14ac:dyDescent="0.25">
      <c r="A12" s="16"/>
      <c r="B12" s="3" t="s">
        <v>421</v>
      </c>
      <c r="C12" s="73"/>
      <c r="D12" s="1"/>
      <c r="E12" s="1"/>
      <c r="F12" s="1"/>
      <c r="G12" s="1"/>
      <c r="H12" s="1"/>
      <c r="I12" s="1">
        <f t="shared" si="3"/>
        <v>10.8</v>
      </c>
      <c r="J12" s="1"/>
      <c r="K12" s="1"/>
      <c r="L12" s="1"/>
      <c r="M12" s="96">
        <v>10.8</v>
      </c>
      <c r="N12" s="1">
        <f t="shared" si="4"/>
        <v>0</v>
      </c>
      <c r="O12" s="1"/>
      <c r="P12" s="1"/>
      <c r="Q12" s="1"/>
      <c r="R12" s="1"/>
      <c r="S12" s="1"/>
      <c r="T12" s="1"/>
      <c r="U12" s="17"/>
      <c r="V12" s="17"/>
      <c r="W12" s="1"/>
      <c r="X12" s="1">
        <f t="shared" si="5"/>
        <v>10.8</v>
      </c>
      <c r="Y12" s="1">
        <f t="shared" si="6"/>
        <v>0</v>
      </c>
      <c r="Z12" s="1">
        <f t="shared" si="2"/>
        <v>0</v>
      </c>
      <c r="AA12" s="1">
        <f t="shared" si="2"/>
        <v>0</v>
      </c>
      <c r="AB12" s="1">
        <f t="shared" si="7"/>
        <v>10.8</v>
      </c>
    </row>
    <row r="13" spans="1:31" ht="49.5" customHeight="1" x14ac:dyDescent="0.25">
      <c r="A13" s="16"/>
      <c r="B13" s="3" t="s">
        <v>422</v>
      </c>
      <c r="C13" s="73"/>
      <c r="D13" s="1"/>
      <c r="E13" s="1"/>
      <c r="F13" s="1"/>
      <c r="G13" s="1"/>
      <c r="H13" s="1"/>
      <c r="I13" s="1">
        <f t="shared" si="3"/>
        <v>13.000007999999999</v>
      </c>
      <c r="J13" s="1"/>
      <c r="K13" s="1"/>
      <c r="L13" s="1"/>
      <c r="M13" s="96">
        <v>13.000007999999999</v>
      </c>
      <c r="N13" s="1">
        <f t="shared" si="4"/>
        <v>0</v>
      </c>
      <c r="O13" s="1"/>
      <c r="P13" s="1"/>
      <c r="Q13" s="1"/>
      <c r="R13" s="1"/>
      <c r="S13" s="1"/>
      <c r="T13" s="1"/>
      <c r="U13" s="17"/>
      <c r="V13" s="17"/>
      <c r="W13" s="1"/>
      <c r="X13" s="1">
        <f t="shared" si="5"/>
        <v>13.000007999999999</v>
      </c>
      <c r="Y13" s="1">
        <f t="shared" si="6"/>
        <v>0</v>
      </c>
      <c r="Z13" s="1">
        <f t="shared" si="2"/>
        <v>0</v>
      </c>
      <c r="AA13" s="1">
        <f t="shared" si="2"/>
        <v>0</v>
      </c>
      <c r="AB13" s="1">
        <f t="shared" si="7"/>
        <v>13.000007999999999</v>
      </c>
    </row>
    <row r="14" spans="1:31" ht="30.75" customHeight="1" x14ac:dyDescent="0.25">
      <c r="A14" s="16"/>
      <c r="B14" s="3" t="s">
        <v>423</v>
      </c>
      <c r="C14" s="73"/>
      <c r="D14" s="1"/>
      <c r="E14" s="1"/>
      <c r="F14" s="1"/>
      <c r="G14" s="1"/>
      <c r="H14" s="1"/>
      <c r="I14" s="1">
        <f t="shared" si="3"/>
        <v>6.9600959999999992</v>
      </c>
      <c r="J14" s="1"/>
      <c r="K14" s="1"/>
      <c r="L14" s="1"/>
      <c r="M14" s="96">
        <v>6.9600959999999992</v>
      </c>
      <c r="N14" s="1">
        <f t="shared" si="4"/>
        <v>0</v>
      </c>
      <c r="O14" s="1"/>
      <c r="P14" s="1"/>
      <c r="Q14" s="1"/>
      <c r="R14" s="1"/>
      <c r="S14" s="1"/>
      <c r="T14" s="1"/>
      <c r="U14" s="17"/>
      <c r="V14" s="17"/>
      <c r="W14" s="1"/>
      <c r="X14" s="1">
        <f t="shared" si="5"/>
        <v>6.9600959999999992</v>
      </c>
      <c r="Y14" s="1">
        <f t="shared" si="6"/>
        <v>0</v>
      </c>
      <c r="Z14" s="1">
        <f t="shared" si="2"/>
        <v>0</v>
      </c>
      <c r="AA14" s="1">
        <f t="shared" si="2"/>
        <v>0</v>
      </c>
      <c r="AB14" s="1">
        <f t="shared" si="7"/>
        <v>6.9600959999999992</v>
      </c>
    </row>
    <row r="15" spans="1:31" ht="25.5" customHeight="1" x14ac:dyDescent="0.25">
      <c r="A15" s="16"/>
      <c r="B15" s="3" t="s">
        <v>424</v>
      </c>
      <c r="C15" s="73"/>
      <c r="D15" s="1"/>
      <c r="E15" s="1"/>
      <c r="F15" s="1"/>
      <c r="G15" s="1"/>
      <c r="H15" s="1"/>
      <c r="I15" s="1">
        <f t="shared" si="3"/>
        <v>6.1099919999999992</v>
      </c>
      <c r="J15" s="1"/>
      <c r="K15" s="1"/>
      <c r="L15" s="1"/>
      <c r="M15" s="96">
        <v>6.1099919999999992</v>
      </c>
      <c r="N15" s="1">
        <f t="shared" si="4"/>
        <v>0</v>
      </c>
      <c r="O15" s="1"/>
      <c r="P15" s="1"/>
      <c r="Q15" s="1"/>
      <c r="R15" s="1"/>
      <c r="S15" s="1"/>
      <c r="T15" s="1"/>
      <c r="U15" s="17"/>
      <c r="V15" s="17"/>
      <c r="W15" s="1"/>
      <c r="X15" s="1">
        <f t="shared" si="5"/>
        <v>6.1099919999999992</v>
      </c>
      <c r="Y15" s="1">
        <f t="shared" si="6"/>
        <v>0</v>
      </c>
      <c r="Z15" s="1">
        <f t="shared" si="2"/>
        <v>0</v>
      </c>
      <c r="AA15" s="1">
        <f t="shared" si="2"/>
        <v>0</v>
      </c>
      <c r="AB15" s="1">
        <f t="shared" si="7"/>
        <v>6.1099919999999992</v>
      </c>
    </row>
    <row r="16" spans="1:31" ht="33" customHeight="1" x14ac:dyDescent="0.25">
      <c r="A16" s="16"/>
      <c r="B16" s="3" t="s">
        <v>425</v>
      </c>
      <c r="C16" s="73"/>
      <c r="D16" s="1"/>
      <c r="E16" s="1"/>
      <c r="F16" s="1"/>
      <c r="G16" s="1"/>
      <c r="H16" s="1"/>
      <c r="I16" s="1">
        <f t="shared" si="3"/>
        <v>94.8</v>
      </c>
      <c r="J16" s="1"/>
      <c r="K16" s="1"/>
      <c r="L16" s="1"/>
      <c r="M16" s="96">
        <v>94.8</v>
      </c>
      <c r="N16" s="1">
        <f t="shared" si="4"/>
        <v>0</v>
      </c>
      <c r="O16" s="1"/>
      <c r="P16" s="1"/>
      <c r="Q16" s="1"/>
      <c r="R16" s="1"/>
      <c r="S16" s="1"/>
      <c r="T16" s="1"/>
      <c r="U16" s="17"/>
      <c r="V16" s="17"/>
      <c r="W16" s="1"/>
      <c r="X16" s="1">
        <f t="shared" si="5"/>
        <v>94.8</v>
      </c>
      <c r="Y16" s="1">
        <f t="shared" si="6"/>
        <v>0</v>
      </c>
      <c r="Z16" s="1">
        <f t="shared" si="2"/>
        <v>0</v>
      </c>
      <c r="AA16" s="1">
        <f t="shared" si="2"/>
        <v>0</v>
      </c>
      <c r="AB16" s="1">
        <f t="shared" si="7"/>
        <v>94.8</v>
      </c>
    </row>
    <row r="17" spans="1:28" ht="25.5" customHeight="1" x14ac:dyDescent="0.25">
      <c r="A17" s="16"/>
      <c r="B17" s="3" t="s">
        <v>426</v>
      </c>
      <c r="C17" s="73"/>
      <c r="D17" s="1"/>
      <c r="E17" s="1"/>
      <c r="F17" s="1"/>
      <c r="G17" s="1"/>
      <c r="H17" s="1"/>
      <c r="I17" s="1">
        <f t="shared" si="3"/>
        <v>74.849999999999994</v>
      </c>
      <c r="J17" s="1"/>
      <c r="K17" s="1"/>
      <c r="L17" s="1"/>
      <c r="M17" s="96">
        <v>74.849999999999994</v>
      </c>
      <c r="N17" s="1">
        <f t="shared" si="4"/>
        <v>0</v>
      </c>
      <c r="O17" s="1"/>
      <c r="P17" s="1"/>
      <c r="Q17" s="1"/>
      <c r="R17" s="1"/>
      <c r="S17" s="1"/>
      <c r="T17" s="1"/>
      <c r="U17" s="17"/>
      <c r="V17" s="17"/>
      <c r="W17" s="1"/>
      <c r="X17" s="1">
        <f t="shared" si="5"/>
        <v>74.849999999999994</v>
      </c>
      <c r="Y17" s="1">
        <f t="shared" si="6"/>
        <v>0</v>
      </c>
      <c r="Z17" s="1">
        <f t="shared" si="2"/>
        <v>0</v>
      </c>
      <c r="AA17" s="1">
        <f t="shared" si="2"/>
        <v>0</v>
      </c>
      <c r="AB17" s="1">
        <f t="shared" si="7"/>
        <v>74.849999999999994</v>
      </c>
    </row>
    <row r="18" spans="1:28" ht="29.25" customHeight="1" x14ac:dyDescent="0.25">
      <c r="A18" s="16"/>
      <c r="B18" s="3" t="s">
        <v>427</v>
      </c>
      <c r="C18" s="73"/>
      <c r="D18" s="1"/>
      <c r="E18" s="1"/>
      <c r="F18" s="1"/>
      <c r="G18" s="1"/>
      <c r="H18" s="1"/>
      <c r="I18" s="1">
        <f t="shared" si="3"/>
        <v>69.999995999999996</v>
      </c>
      <c r="J18" s="1"/>
      <c r="K18" s="1"/>
      <c r="L18" s="1"/>
      <c r="M18" s="96">
        <v>69.999995999999996</v>
      </c>
      <c r="N18" s="1">
        <f t="shared" si="4"/>
        <v>0</v>
      </c>
      <c r="O18" s="1"/>
      <c r="P18" s="1"/>
      <c r="Q18" s="1"/>
      <c r="R18" s="1"/>
      <c r="S18" s="1"/>
      <c r="T18" s="1"/>
      <c r="U18" s="17"/>
      <c r="V18" s="17"/>
      <c r="W18" s="1"/>
      <c r="X18" s="1">
        <f t="shared" si="5"/>
        <v>69.999995999999996</v>
      </c>
      <c r="Y18" s="1">
        <f t="shared" si="6"/>
        <v>0</v>
      </c>
      <c r="Z18" s="1">
        <f t="shared" si="2"/>
        <v>0</v>
      </c>
      <c r="AA18" s="1">
        <f t="shared" si="2"/>
        <v>0</v>
      </c>
      <c r="AB18" s="1">
        <f t="shared" si="7"/>
        <v>69.999995999999996</v>
      </c>
    </row>
    <row r="19" spans="1:28" ht="31.5" customHeight="1" x14ac:dyDescent="0.25">
      <c r="A19" s="16"/>
      <c r="B19" s="3" t="s">
        <v>428</v>
      </c>
      <c r="C19" s="73"/>
      <c r="D19" s="1"/>
      <c r="E19" s="1"/>
      <c r="F19" s="1"/>
      <c r="G19" s="1"/>
      <c r="H19" s="1"/>
      <c r="I19" s="1">
        <f t="shared" si="3"/>
        <v>550.04775240000004</v>
      </c>
      <c r="J19" s="1"/>
      <c r="K19" s="1"/>
      <c r="L19" s="1"/>
      <c r="M19" s="96">
        <v>550.04775240000004</v>
      </c>
      <c r="N19" s="1">
        <f t="shared" si="4"/>
        <v>0</v>
      </c>
      <c r="O19" s="1"/>
      <c r="P19" s="1"/>
      <c r="Q19" s="1"/>
      <c r="R19" s="1"/>
      <c r="S19" s="1"/>
      <c r="T19" s="1"/>
      <c r="U19" s="17"/>
      <c r="V19" s="17"/>
      <c r="W19" s="1"/>
      <c r="X19" s="1">
        <f t="shared" si="5"/>
        <v>550.04775240000004</v>
      </c>
      <c r="Y19" s="1">
        <f t="shared" si="6"/>
        <v>0</v>
      </c>
      <c r="Z19" s="1">
        <f t="shared" si="2"/>
        <v>0</v>
      </c>
      <c r="AA19" s="1">
        <f t="shared" si="2"/>
        <v>0</v>
      </c>
      <c r="AB19" s="1">
        <f t="shared" si="7"/>
        <v>550.04775240000004</v>
      </c>
    </row>
    <row r="20" spans="1:28" ht="48" customHeight="1" x14ac:dyDescent="0.25">
      <c r="A20" s="16"/>
      <c r="B20" s="3" t="s">
        <v>429</v>
      </c>
      <c r="C20" s="73"/>
      <c r="D20" s="1"/>
      <c r="E20" s="1"/>
      <c r="F20" s="1"/>
      <c r="G20" s="1"/>
      <c r="H20" s="1"/>
      <c r="I20" s="1">
        <f t="shared" si="3"/>
        <v>320.60000000000002</v>
      </c>
      <c r="J20" s="1"/>
      <c r="K20" s="1"/>
      <c r="L20" s="1"/>
      <c r="M20" s="96">
        <v>320.60000000000002</v>
      </c>
      <c r="N20" s="1">
        <f t="shared" si="4"/>
        <v>0</v>
      </c>
      <c r="O20" s="1"/>
      <c r="P20" s="1"/>
      <c r="Q20" s="1"/>
      <c r="R20" s="1"/>
      <c r="S20" s="1"/>
      <c r="T20" s="1"/>
      <c r="U20" s="17"/>
      <c r="V20" s="17"/>
      <c r="W20" s="1"/>
      <c r="X20" s="1">
        <f t="shared" si="5"/>
        <v>320.60000000000002</v>
      </c>
      <c r="Y20" s="1">
        <f t="shared" si="6"/>
        <v>0</v>
      </c>
      <c r="Z20" s="1">
        <f t="shared" si="2"/>
        <v>0</v>
      </c>
      <c r="AA20" s="1">
        <f t="shared" si="2"/>
        <v>0</v>
      </c>
      <c r="AB20" s="1">
        <f t="shared" si="7"/>
        <v>320.60000000000002</v>
      </c>
    </row>
    <row r="21" spans="1:28" ht="44.25" customHeight="1" x14ac:dyDescent="0.25">
      <c r="A21" s="16"/>
      <c r="B21" s="3" t="s">
        <v>429</v>
      </c>
      <c r="C21" s="73"/>
      <c r="D21" s="1"/>
      <c r="E21" s="1"/>
      <c r="F21" s="1"/>
      <c r="G21" s="1"/>
      <c r="H21" s="1"/>
      <c r="I21" s="1">
        <f t="shared" si="3"/>
        <v>173.95</v>
      </c>
      <c r="J21" s="1"/>
      <c r="K21" s="1"/>
      <c r="L21" s="1"/>
      <c r="M21" s="96">
        <v>173.95</v>
      </c>
      <c r="N21" s="1">
        <f t="shared" si="4"/>
        <v>0</v>
      </c>
      <c r="O21" s="1"/>
      <c r="P21" s="1"/>
      <c r="Q21" s="1"/>
      <c r="R21" s="1"/>
      <c r="S21" s="1"/>
      <c r="T21" s="1"/>
      <c r="U21" s="17"/>
      <c r="V21" s="17"/>
      <c r="W21" s="1"/>
      <c r="X21" s="1">
        <f t="shared" si="5"/>
        <v>173.95</v>
      </c>
      <c r="Y21" s="1">
        <f t="shared" si="6"/>
        <v>0</v>
      </c>
      <c r="Z21" s="1">
        <f t="shared" si="2"/>
        <v>0</v>
      </c>
      <c r="AA21" s="1">
        <f t="shared" si="2"/>
        <v>0</v>
      </c>
      <c r="AB21" s="1">
        <f t="shared" si="7"/>
        <v>173.95</v>
      </c>
    </row>
    <row r="22" spans="1:28" ht="47.25" customHeight="1" x14ac:dyDescent="0.25">
      <c r="A22" s="16"/>
      <c r="B22" s="3" t="s">
        <v>429</v>
      </c>
      <c r="C22" s="73"/>
      <c r="D22" s="1"/>
      <c r="E22" s="1"/>
      <c r="F22" s="1"/>
      <c r="G22" s="1"/>
      <c r="H22" s="1"/>
      <c r="I22" s="1">
        <f t="shared" si="3"/>
        <v>320.77500000000003</v>
      </c>
      <c r="J22" s="1"/>
      <c r="K22" s="1"/>
      <c r="L22" s="1"/>
      <c r="M22" s="96">
        <v>320.77500000000003</v>
      </c>
      <c r="N22" s="1">
        <f t="shared" si="4"/>
        <v>0</v>
      </c>
      <c r="O22" s="1"/>
      <c r="P22" s="1"/>
      <c r="Q22" s="1"/>
      <c r="R22" s="1"/>
      <c r="S22" s="1"/>
      <c r="T22" s="1"/>
      <c r="U22" s="17"/>
      <c r="V22" s="17"/>
      <c r="W22" s="1"/>
      <c r="X22" s="1">
        <f t="shared" si="5"/>
        <v>320.77500000000003</v>
      </c>
      <c r="Y22" s="1">
        <f t="shared" si="6"/>
        <v>0</v>
      </c>
      <c r="Z22" s="1">
        <f t="shared" si="2"/>
        <v>0</v>
      </c>
      <c r="AA22" s="1">
        <f t="shared" si="2"/>
        <v>0</v>
      </c>
      <c r="AB22" s="1">
        <f t="shared" si="7"/>
        <v>320.77500000000003</v>
      </c>
    </row>
    <row r="23" spans="1:28" ht="45" customHeight="1" x14ac:dyDescent="0.25">
      <c r="A23" s="16"/>
      <c r="B23" s="99" t="s">
        <v>430</v>
      </c>
      <c r="C23" s="73"/>
      <c r="D23" s="1"/>
      <c r="E23" s="1"/>
      <c r="F23" s="1"/>
      <c r="G23" s="1"/>
      <c r="H23" s="1"/>
      <c r="I23" s="1">
        <f t="shared" si="3"/>
        <v>279.03679199999999</v>
      </c>
      <c r="J23" s="1"/>
      <c r="K23" s="1"/>
      <c r="L23" s="1"/>
      <c r="M23" s="96">
        <v>279.03679199999999</v>
      </c>
      <c r="N23" s="1">
        <f t="shared" si="4"/>
        <v>0</v>
      </c>
      <c r="O23" s="1"/>
      <c r="P23" s="1"/>
      <c r="Q23" s="1"/>
      <c r="R23" s="1"/>
      <c r="S23" s="1"/>
      <c r="T23" s="1"/>
      <c r="U23" s="17"/>
      <c r="V23" s="17"/>
      <c r="W23" s="1"/>
      <c r="X23" s="1">
        <f t="shared" si="5"/>
        <v>279.03679199999999</v>
      </c>
      <c r="Y23" s="1">
        <f t="shared" si="6"/>
        <v>0</v>
      </c>
      <c r="Z23" s="1">
        <f t="shared" si="2"/>
        <v>0</v>
      </c>
      <c r="AA23" s="1">
        <f t="shared" si="2"/>
        <v>0</v>
      </c>
      <c r="AB23" s="1">
        <f t="shared" si="7"/>
        <v>279.03679199999999</v>
      </c>
    </row>
    <row r="24" spans="1:28" ht="33.75" customHeight="1" x14ac:dyDescent="0.25">
      <c r="A24" s="16"/>
      <c r="B24" s="3" t="s">
        <v>511</v>
      </c>
      <c r="C24" s="73"/>
      <c r="D24" s="1"/>
      <c r="E24" s="1"/>
      <c r="F24" s="1"/>
      <c r="G24" s="1"/>
      <c r="H24" s="1"/>
      <c r="I24" s="1">
        <f t="shared" si="3"/>
        <v>648.9</v>
      </c>
      <c r="J24" s="1"/>
      <c r="K24" s="1"/>
      <c r="L24" s="1"/>
      <c r="M24" s="96">
        <v>648.9</v>
      </c>
      <c r="N24" s="1">
        <f t="shared" si="4"/>
        <v>0</v>
      </c>
      <c r="O24" s="1"/>
      <c r="P24" s="1"/>
      <c r="Q24" s="1"/>
      <c r="R24" s="1"/>
      <c r="S24" s="1"/>
      <c r="T24" s="1"/>
      <c r="U24" s="17"/>
      <c r="V24" s="17"/>
      <c r="W24" s="1"/>
      <c r="X24" s="1">
        <f t="shared" si="5"/>
        <v>648.9</v>
      </c>
      <c r="Y24" s="1">
        <f t="shared" si="6"/>
        <v>0</v>
      </c>
      <c r="Z24" s="1">
        <f t="shared" si="2"/>
        <v>0</v>
      </c>
      <c r="AA24" s="1">
        <f t="shared" si="2"/>
        <v>0</v>
      </c>
      <c r="AB24" s="1">
        <f t="shared" si="7"/>
        <v>648.9</v>
      </c>
    </row>
    <row r="25" spans="1:28" ht="210.75" customHeight="1" x14ac:dyDescent="0.25">
      <c r="A25" s="16"/>
      <c r="B25" s="3" t="s">
        <v>512</v>
      </c>
      <c r="C25" s="73"/>
      <c r="D25" s="1"/>
      <c r="E25" s="1"/>
      <c r="F25" s="1"/>
      <c r="G25" s="1"/>
      <c r="H25" s="1"/>
      <c r="I25" s="1">
        <f t="shared" si="3"/>
        <v>11869.999995799999</v>
      </c>
      <c r="J25" s="1"/>
      <c r="K25" s="1"/>
      <c r="L25" s="1"/>
      <c r="M25" s="96">
        <v>11869.999995799999</v>
      </c>
      <c r="N25" s="1">
        <f t="shared" si="4"/>
        <v>0</v>
      </c>
      <c r="O25" s="1"/>
      <c r="P25" s="1"/>
      <c r="Q25" s="1"/>
      <c r="R25" s="1"/>
      <c r="S25" s="1"/>
      <c r="T25" s="1"/>
      <c r="U25" s="17"/>
      <c r="V25" s="17"/>
      <c r="W25" s="1"/>
      <c r="X25" s="1">
        <f t="shared" si="5"/>
        <v>11869.999995799999</v>
      </c>
      <c r="Y25" s="1">
        <f t="shared" si="6"/>
        <v>0</v>
      </c>
      <c r="Z25" s="1">
        <f t="shared" si="2"/>
        <v>0</v>
      </c>
      <c r="AA25" s="1">
        <f t="shared" si="2"/>
        <v>0</v>
      </c>
      <c r="AB25" s="1">
        <f t="shared" si="7"/>
        <v>11869.999995799999</v>
      </c>
    </row>
    <row r="26" spans="1:28" ht="21.75" customHeight="1" x14ac:dyDescent="0.25">
      <c r="A26" s="16"/>
      <c r="B26" s="3" t="s">
        <v>431</v>
      </c>
      <c r="C26" s="73"/>
      <c r="D26" s="1"/>
      <c r="E26" s="1"/>
      <c r="F26" s="1"/>
      <c r="G26" s="1"/>
      <c r="H26" s="1"/>
      <c r="I26" s="1">
        <f t="shared" si="3"/>
        <v>1858.2000170999997</v>
      </c>
      <c r="J26" s="1"/>
      <c r="K26" s="1"/>
      <c r="L26" s="1"/>
      <c r="M26" s="96">
        <v>1858.2000170999997</v>
      </c>
      <c r="N26" s="1">
        <f t="shared" si="4"/>
        <v>0</v>
      </c>
      <c r="O26" s="1"/>
      <c r="P26" s="1"/>
      <c r="Q26" s="1"/>
      <c r="R26" s="1"/>
      <c r="S26" s="1"/>
      <c r="T26" s="1"/>
      <c r="U26" s="17"/>
      <c r="V26" s="17"/>
      <c r="W26" s="1"/>
      <c r="X26" s="1">
        <f t="shared" si="5"/>
        <v>1858.2000170999997</v>
      </c>
      <c r="Y26" s="1">
        <f t="shared" si="6"/>
        <v>0</v>
      </c>
      <c r="Z26" s="1">
        <f t="shared" si="2"/>
        <v>0</v>
      </c>
      <c r="AA26" s="1">
        <f t="shared" si="2"/>
        <v>0</v>
      </c>
      <c r="AB26" s="1">
        <f t="shared" si="7"/>
        <v>1858.2000170999997</v>
      </c>
    </row>
    <row r="27" spans="1:28" ht="44.25" customHeight="1" x14ac:dyDescent="0.25">
      <c r="A27" s="16"/>
      <c r="B27" s="3" t="s">
        <v>432</v>
      </c>
      <c r="C27" s="73"/>
      <c r="D27" s="1"/>
      <c r="E27" s="1"/>
      <c r="F27" s="1"/>
      <c r="G27" s="1"/>
      <c r="H27" s="1"/>
      <c r="I27" s="1">
        <f t="shared" si="3"/>
        <v>990.35998559999996</v>
      </c>
      <c r="J27" s="1"/>
      <c r="K27" s="1"/>
      <c r="L27" s="1"/>
      <c r="M27" s="96">
        <v>990.35998559999996</v>
      </c>
      <c r="N27" s="1">
        <f t="shared" si="4"/>
        <v>0</v>
      </c>
      <c r="O27" s="1"/>
      <c r="P27" s="1"/>
      <c r="Q27" s="1"/>
      <c r="R27" s="1"/>
      <c r="S27" s="1"/>
      <c r="T27" s="1"/>
      <c r="U27" s="17"/>
      <c r="V27" s="17"/>
      <c r="W27" s="1"/>
      <c r="X27" s="1">
        <f t="shared" si="5"/>
        <v>990.35998559999996</v>
      </c>
      <c r="Y27" s="1">
        <f t="shared" si="6"/>
        <v>0</v>
      </c>
      <c r="Z27" s="1">
        <f t="shared" si="2"/>
        <v>0</v>
      </c>
      <c r="AA27" s="1">
        <f t="shared" si="2"/>
        <v>0</v>
      </c>
      <c r="AB27" s="1">
        <f t="shared" si="7"/>
        <v>990.35998559999996</v>
      </c>
    </row>
    <row r="28" spans="1:28" ht="46.5" customHeight="1" x14ac:dyDescent="0.25">
      <c r="A28" s="16"/>
      <c r="B28" s="3" t="s">
        <v>433</v>
      </c>
      <c r="C28" s="73"/>
      <c r="D28" s="1"/>
      <c r="E28" s="1"/>
      <c r="F28" s="1"/>
      <c r="G28" s="1"/>
      <c r="H28" s="1"/>
      <c r="I28" s="1">
        <f t="shared" si="3"/>
        <v>480.00003120000002</v>
      </c>
      <c r="J28" s="1"/>
      <c r="K28" s="1"/>
      <c r="L28" s="1"/>
      <c r="M28" s="96">
        <v>480.00003120000002</v>
      </c>
      <c r="N28" s="1">
        <f t="shared" si="4"/>
        <v>0</v>
      </c>
      <c r="O28" s="1"/>
      <c r="P28" s="1"/>
      <c r="Q28" s="1"/>
      <c r="R28" s="1"/>
      <c r="S28" s="1"/>
      <c r="T28" s="1"/>
      <c r="U28" s="17"/>
      <c r="V28" s="17"/>
      <c r="W28" s="1"/>
      <c r="X28" s="1">
        <f t="shared" si="5"/>
        <v>480.00003120000002</v>
      </c>
      <c r="Y28" s="1">
        <f t="shared" si="6"/>
        <v>0</v>
      </c>
      <c r="Z28" s="1">
        <f t="shared" si="2"/>
        <v>0</v>
      </c>
      <c r="AA28" s="1">
        <f t="shared" si="2"/>
        <v>0</v>
      </c>
      <c r="AB28" s="1">
        <f t="shared" si="7"/>
        <v>480.00003120000002</v>
      </c>
    </row>
    <row r="29" spans="1:28" ht="86.25" customHeight="1" x14ac:dyDescent="0.25">
      <c r="A29" s="16"/>
      <c r="B29" s="3" t="s">
        <v>434</v>
      </c>
      <c r="C29" s="73"/>
      <c r="D29" s="1"/>
      <c r="E29" s="1"/>
      <c r="F29" s="1"/>
      <c r="G29" s="1"/>
      <c r="H29" s="1"/>
      <c r="I29" s="1">
        <f t="shared" si="3"/>
        <v>90.9159954</v>
      </c>
      <c r="J29" s="1"/>
      <c r="K29" s="1"/>
      <c r="L29" s="1"/>
      <c r="M29" s="96">
        <v>90.9159954</v>
      </c>
      <c r="N29" s="1">
        <f t="shared" si="4"/>
        <v>0</v>
      </c>
      <c r="O29" s="1"/>
      <c r="P29" s="1"/>
      <c r="Q29" s="1"/>
      <c r="R29" s="1"/>
      <c r="S29" s="1"/>
      <c r="T29" s="1"/>
      <c r="U29" s="17"/>
      <c r="V29" s="17"/>
      <c r="W29" s="1"/>
      <c r="X29" s="1">
        <f t="shared" si="5"/>
        <v>90.9159954</v>
      </c>
      <c r="Y29" s="1">
        <f t="shared" si="6"/>
        <v>0</v>
      </c>
      <c r="Z29" s="1">
        <f t="shared" si="2"/>
        <v>0</v>
      </c>
      <c r="AA29" s="1">
        <f t="shared" si="2"/>
        <v>0</v>
      </c>
      <c r="AB29" s="1">
        <f t="shared" si="7"/>
        <v>90.9159954</v>
      </c>
    </row>
    <row r="30" spans="1:28" ht="73.5" customHeight="1" x14ac:dyDescent="0.25">
      <c r="A30" s="16"/>
      <c r="B30" s="3" t="s">
        <v>296</v>
      </c>
      <c r="C30" s="73"/>
      <c r="D30" s="1"/>
      <c r="E30" s="1"/>
      <c r="F30" s="1"/>
      <c r="G30" s="1"/>
      <c r="H30" s="1"/>
      <c r="I30" s="1">
        <f t="shared" si="3"/>
        <v>16.102697500000001</v>
      </c>
      <c r="J30" s="1"/>
      <c r="K30" s="1"/>
      <c r="L30" s="1"/>
      <c r="M30" s="96">
        <v>16.102697500000001</v>
      </c>
      <c r="N30" s="1">
        <f t="shared" si="4"/>
        <v>0</v>
      </c>
      <c r="O30" s="1"/>
      <c r="P30" s="1"/>
      <c r="Q30" s="1"/>
      <c r="R30" s="1"/>
      <c r="S30" s="1"/>
      <c r="T30" s="1"/>
      <c r="U30" s="17"/>
      <c r="V30" s="17"/>
      <c r="W30" s="1"/>
      <c r="X30" s="1">
        <f t="shared" si="5"/>
        <v>16.102697500000001</v>
      </c>
      <c r="Y30" s="1">
        <f t="shared" si="6"/>
        <v>0</v>
      </c>
      <c r="Z30" s="1">
        <f t="shared" si="2"/>
        <v>0</v>
      </c>
      <c r="AA30" s="1">
        <f t="shared" si="2"/>
        <v>0</v>
      </c>
      <c r="AB30" s="1">
        <f t="shared" si="7"/>
        <v>16.102697500000001</v>
      </c>
    </row>
    <row r="31" spans="1:28" ht="47.25" customHeight="1" x14ac:dyDescent="0.25">
      <c r="A31" s="16"/>
      <c r="B31" s="3" t="s">
        <v>435</v>
      </c>
      <c r="C31" s="73"/>
      <c r="D31" s="1"/>
      <c r="E31" s="1"/>
      <c r="F31" s="1"/>
      <c r="G31" s="1"/>
      <c r="H31" s="1"/>
      <c r="I31" s="1">
        <f t="shared" si="3"/>
        <v>133.7174613</v>
      </c>
      <c r="J31" s="1"/>
      <c r="K31" s="1"/>
      <c r="L31" s="1"/>
      <c r="M31" s="96">
        <v>133.7174613</v>
      </c>
      <c r="N31" s="1">
        <f t="shared" si="4"/>
        <v>0</v>
      </c>
      <c r="O31" s="1"/>
      <c r="P31" s="1"/>
      <c r="Q31" s="1"/>
      <c r="R31" s="1"/>
      <c r="S31" s="1"/>
      <c r="T31" s="1"/>
      <c r="U31" s="17"/>
      <c r="V31" s="17"/>
      <c r="W31" s="1"/>
      <c r="X31" s="1">
        <f t="shared" si="5"/>
        <v>133.7174613</v>
      </c>
      <c r="Y31" s="1">
        <f t="shared" si="6"/>
        <v>0</v>
      </c>
      <c r="Z31" s="1">
        <f t="shared" si="2"/>
        <v>0</v>
      </c>
      <c r="AA31" s="1">
        <f t="shared" si="2"/>
        <v>0</v>
      </c>
      <c r="AB31" s="1">
        <f t="shared" si="7"/>
        <v>133.7174613</v>
      </c>
    </row>
    <row r="32" spans="1:28" ht="44.25" customHeight="1" x14ac:dyDescent="0.25">
      <c r="A32" s="16"/>
      <c r="B32" s="3" t="s">
        <v>436</v>
      </c>
      <c r="C32" s="73"/>
      <c r="D32" s="1"/>
      <c r="E32" s="1"/>
      <c r="F32" s="1"/>
      <c r="G32" s="1"/>
      <c r="H32" s="1"/>
      <c r="I32" s="1">
        <f t="shared" si="3"/>
        <v>430.50000149999994</v>
      </c>
      <c r="J32" s="1"/>
      <c r="K32" s="1"/>
      <c r="L32" s="1"/>
      <c r="M32" s="96">
        <v>430.50000149999994</v>
      </c>
      <c r="N32" s="1">
        <f t="shared" si="4"/>
        <v>0</v>
      </c>
      <c r="O32" s="1"/>
      <c r="P32" s="1"/>
      <c r="Q32" s="1"/>
      <c r="R32" s="1"/>
      <c r="S32" s="1"/>
      <c r="T32" s="1"/>
      <c r="U32" s="17"/>
      <c r="V32" s="17"/>
      <c r="W32" s="1"/>
      <c r="X32" s="1">
        <f t="shared" si="5"/>
        <v>430.50000149999994</v>
      </c>
      <c r="Y32" s="1">
        <f t="shared" si="6"/>
        <v>0</v>
      </c>
      <c r="Z32" s="1">
        <f t="shared" si="2"/>
        <v>0</v>
      </c>
      <c r="AA32" s="1">
        <f t="shared" si="2"/>
        <v>0</v>
      </c>
      <c r="AB32" s="1">
        <f t="shared" si="7"/>
        <v>430.50000149999994</v>
      </c>
    </row>
    <row r="33" spans="1:28" ht="60.75" customHeight="1" x14ac:dyDescent="0.25">
      <c r="A33" s="16"/>
      <c r="B33" s="3" t="s">
        <v>479</v>
      </c>
      <c r="C33" s="73"/>
      <c r="D33" s="1"/>
      <c r="E33" s="1"/>
      <c r="F33" s="1"/>
      <c r="G33" s="1"/>
      <c r="H33" s="1"/>
      <c r="I33" s="1">
        <f t="shared" si="3"/>
        <v>439.99999199999996</v>
      </c>
      <c r="J33" s="1"/>
      <c r="K33" s="1"/>
      <c r="L33" s="1"/>
      <c r="M33" s="96">
        <v>439.99999199999996</v>
      </c>
      <c r="N33" s="1">
        <f t="shared" si="4"/>
        <v>0</v>
      </c>
      <c r="O33" s="1"/>
      <c r="P33" s="1"/>
      <c r="Q33" s="1"/>
      <c r="R33" s="1"/>
      <c r="S33" s="1"/>
      <c r="T33" s="1"/>
      <c r="U33" s="17"/>
      <c r="V33" s="17"/>
      <c r="W33" s="1"/>
      <c r="X33" s="1">
        <f t="shared" si="5"/>
        <v>439.99999199999996</v>
      </c>
      <c r="Y33" s="1">
        <f t="shared" si="6"/>
        <v>0</v>
      </c>
      <c r="Z33" s="1">
        <f t="shared" si="2"/>
        <v>0</v>
      </c>
      <c r="AA33" s="1">
        <f t="shared" si="2"/>
        <v>0</v>
      </c>
      <c r="AB33" s="1">
        <f t="shared" si="7"/>
        <v>439.99999199999996</v>
      </c>
    </row>
    <row r="34" spans="1:28" ht="45" customHeight="1" x14ac:dyDescent="0.25">
      <c r="A34" s="16"/>
      <c r="B34" s="3" t="s">
        <v>437</v>
      </c>
      <c r="C34" s="73"/>
      <c r="D34" s="1"/>
      <c r="E34" s="1"/>
      <c r="F34" s="1"/>
      <c r="G34" s="1"/>
      <c r="H34" s="1"/>
      <c r="I34" s="1">
        <f t="shared" si="3"/>
        <v>1811.8800702000001</v>
      </c>
      <c r="J34" s="1"/>
      <c r="K34" s="1"/>
      <c r="L34" s="1"/>
      <c r="M34" s="96">
        <v>1811.8800702000001</v>
      </c>
      <c r="N34" s="1">
        <f t="shared" si="4"/>
        <v>0</v>
      </c>
      <c r="O34" s="1"/>
      <c r="P34" s="1"/>
      <c r="Q34" s="1"/>
      <c r="R34" s="1"/>
      <c r="S34" s="1"/>
      <c r="T34" s="1"/>
      <c r="U34" s="17"/>
      <c r="V34" s="17"/>
      <c r="W34" s="1"/>
      <c r="X34" s="1">
        <f t="shared" si="5"/>
        <v>1811.8800702000001</v>
      </c>
      <c r="Y34" s="1">
        <f t="shared" si="6"/>
        <v>0</v>
      </c>
      <c r="Z34" s="1">
        <f t="shared" si="2"/>
        <v>0</v>
      </c>
      <c r="AA34" s="1">
        <f t="shared" si="2"/>
        <v>0</v>
      </c>
      <c r="AB34" s="1">
        <f t="shared" si="7"/>
        <v>1811.8800702000001</v>
      </c>
    </row>
    <row r="35" spans="1:28" ht="25.5" customHeight="1" x14ac:dyDescent="0.25">
      <c r="A35" s="16"/>
      <c r="B35" s="3" t="s">
        <v>438</v>
      </c>
      <c r="C35" s="73"/>
      <c r="D35" s="1"/>
      <c r="E35" s="1"/>
      <c r="F35" s="1"/>
      <c r="G35" s="1"/>
      <c r="H35" s="1"/>
      <c r="I35" s="1">
        <f t="shared" si="3"/>
        <v>446.3199836</v>
      </c>
      <c r="J35" s="1"/>
      <c r="K35" s="1"/>
      <c r="L35" s="1"/>
      <c r="M35" s="96">
        <v>446.3199836</v>
      </c>
      <c r="N35" s="1">
        <f t="shared" si="4"/>
        <v>0</v>
      </c>
      <c r="O35" s="1"/>
      <c r="P35" s="1"/>
      <c r="Q35" s="1"/>
      <c r="R35" s="1"/>
      <c r="S35" s="1"/>
      <c r="T35" s="1"/>
      <c r="U35" s="17"/>
      <c r="V35" s="17"/>
      <c r="W35" s="1"/>
      <c r="X35" s="1">
        <f t="shared" si="5"/>
        <v>446.3199836</v>
      </c>
      <c r="Y35" s="1">
        <f t="shared" si="6"/>
        <v>0</v>
      </c>
      <c r="Z35" s="1">
        <f t="shared" si="2"/>
        <v>0</v>
      </c>
      <c r="AA35" s="1">
        <f t="shared" si="2"/>
        <v>0</v>
      </c>
      <c r="AB35" s="1">
        <f t="shared" si="7"/>
        <v>446.3199836</v>
      </c>
    </row>
    <row r="36" spans="1:28" ht="47.25" customHeight="1" x14ac:dyDescent="0.25">
      <c r="A36" s="16"/>
      <c r="B36" s="3" t="s">
        <v>439</v>
      </c>
      <c r="C36" s="73"/>
      <c r="D36" s="1"/>
      <c r="E36" s="1"/>
      <c r="F36" s="1"/>
      <c r="G36" s="1"/>
      <c r="H36" s="1"/>
      <c r="I36" s="1">
        <f t="shared" si="3"/>
        <v>472.08001960000007</v>
      </c>
      <c r="J36" s="1"/>
      <c r="K36" s="1"/>
      <c r="L36" s="1"/>
      <c r="M36" s="96">
        <v>472.08001960000007</v>
      </c>
      <c r="N36" s="1">
        <f t="shared" si="4"/>
        <v>0</v>
      </c>
      <c r="O36" s="1"/>
      <c r="P36" s="1"/>
      <c r="Q36" s="1"/>
      <c r="R36" s="1"/>
      <c r="S36" s="1"/>
      <c r="T36" s="1"/>
      <c r="U36" s="17"/>
      <c r="V36" s="17"/>
      <c r="W36" s="1"/>
      <c r="X36" s="1">
        <f t="shared" si="5"/>
        <v>472.08001960000007</v>
      </c>
      <c r="Y36" s="1">
        <f t="shared" si="6"/>
        <v>0</v>
      </c>
      <c r="Z36" s="1">
        <f t="shared" si="2"/>
        <v>0</v>
      </c>
      <c r="AA36" s="1">
        <f t="shared" si="2"/>
        <v>0</v>
      </c>
      <c r="AB36" s="1">
        <f t="shared" si="7"/>
        <v>472.08001960000007</v>
      </c>
    </row>
    <row r="37" spans="1:28" ht="28.5" customHeight="1" x14ac:dyDescent="0.25">
      <c r="A37" s="16"/>
      <c r="B37" s="3" t="s">
        <v>440</v>
      </c>
      <c r="C37" s="73"/>
      <c r="D37" s="1"/>
      <c r="E37" s="1"/>
      <c r="F37" s="1"/>
      <c r="G37" s="1"/>
      <c r="H37" s="1"/>
      <c r="I37" s="1">
        <f t="shared" si="3"/>
        <v>24.475403999999997</v>
      </c>
      <c r="J37" s="1"/>
      <c r="K37" s="1"/>
      <c r="L37" s="1"/>
      <c r="M37" s="96">
        <v>24.475403999999997</v>
      </c>
      <c r="N37" s="1">
        <f t="shared" si="4"/>
        <v>0</v>
      </c>
      <c r="O37" s="1"/>
      <c r="P37" s="1"/>
      <c r="Q37" s="1"/>
      <c r="R37" s="1"/>
      <c r="S37" s="1"/>
      <c r="T37" s="1"/>
      <c r="U37" s="17"/>
      <c r="V37" s="17"/>
      <c r="W37" s="1"/>
      <c r="X37" s="1">
        <f t="shared" si="5"/>
        <v>24.475403999999997</v>
      </c>
      <c r="Y37" s="1">
        <f t="shared" si="6"/>
        <v>0</v>
      </c>
      <c r="Z37" s="1">
        <f t="shared" si="2"/>
        <v>0</v>
      </c>
      <c r="AA37" s="1">
        <f t="shared" si="2"/>
        <v>0</v>
      </c>
      <c r="AB37" s="1">
        <f t="shared" si="7"/>
        <v>24.475403999999997</v>
      </c>
    </row>
    <row r="38" spans="1:28" ht="45" customHeight="1" x14ac:dyDescent="0.25">
      <c r="A38" s="16"/>
      <c r="B38" s="3" t="s">
        <v>441</v>
      </c>
      <c r="C38" s="73"/>
      <c r="D38" s="1"/>
      <c r="E38" s="1"/>
      <c r="F38" s="1"/>
      <c r="G38" s="1"/>
      <c r="H38" s="1"/>
      <c r="I38" s="1">
        <f t="shared" si="3"/>
        <v>26.701404</v>
      </c>
      <c r="J38" s="1"/>
      <c r="K38" s="1"/>
      <c r="L38" s="1"/>
      <c r="M38" s="96">
        <v>26.701404</v>
      </c>
      <c r="N38" s="1">
        <f t="shared" si="4"/>
        <v>0</v>
      </c>
      <c r="O38" s="1"/>
      <c r="P38" s="1"/>
      <c r="Q38" s="1"/>
      <c r="R38" s="1"/>
      <c r="S38" s="1"/>
      <c r="T38" s="1"/>
      <c r="U38" s="17"/>
      <c r="V38" s="17"/>
      <c r="W38" s="1"/>
      <c r="X38" s="1">
        <f t="shared" si="5"/>
        <v>26.701404</v>
      </c>
      <c r="Y38" s="1">
        <f t="shared" si="6"/>
        <v>0</v>
      </c>
      <c r="Z38" s="1">
        <f t="shared" si="2"/>
        <v>0</v>
      </c>
      <c r="AA38" s="1">
        <f t="shared" si="2"/>
        <v>0</v>
      </c>
      <c r="AB38" s="1">
        <f t="shared" si="7"/>
        <v>26.701404</v>
      </c>
    </row>
    <row r="39" spans="1:28" ht="63.75" customHeight="1" x14ac:dyDescent="0.25">
      <c r="A39" s="16"/>
      <c r="B39" s="3" t="s">
        <v>442</v>
      </c>
      <c r="C39" s="73"/>
      <c r="D39" s="1"/>
      <c r="E39" s="1"/>
      <c r="F39" s="1"/>
      <c r="G39" s="1"/>
      <c r="H39" s="1"/>
      <c r="I39" s="1">
        <f t="shared" si="3"/>
        <v>172.51499999999999</v>
      </c>
      <c r="J39" s="1"/>
      <c r="K39" s="1"/>
      <c r="L39" s="1"/>
      <c r="M39" s="96">
        <v>172.51499999999999</v>
      </c>
      <c r="N39" s="1">
        <f t="shared" si="4"/>
        <v>0</v>
      </c>
      <c r="O39" s="1"/>
      <c r="P39" s="1"/>
      <c r="Q39" s="1"/>
      <c r="R39" s="1"/>
      <c r="S39" s="1"/>
      <c r="T39" s="1"/>
      <c r="U39" s="17"/>
      <c r="V39" s="17"/>
      <c r="W39" s="1"/>
      <c r="X39" s="1">
        <f t="shared" si="5"/>
        <v>172.51499999999999</v>
      </c>
      <c r="Y39" s="1">
        <f t="shared" si="6"/>
        <v>0</v>
      </c>
      <c r="Z39" s="1">
        <f t="shared" si="2"/>
        <v>0</v>
      </c>
      <c r="AA39" s="1">
        <f t="shared" si="2"/>
        <v>0</v>
      </c>
      <c r="AB39" s="1">
        <f t="shared" si="7"/>
        <v>172.51499999999999</v>
      </c>
    </row>
    <row r="40" spans="1:28" ht="29.25" customHeight="1" x14ac:dyDescent="0.25">
      <c r="A40" s="16"/>
      <c r="B40" s="3" t="s">
        <v>443</v>
      </c>
      <c r="C40" s="73"/>
      <c r="D40" s="1"/>
      <c r="E40" s="1"/>
      <c r="F40" s="1"/>
      <c r="G40" s="1"/>
      <c r="H40" s="1"/>
      <c r="I40" s="1">
        <f t="shared" si="3"/>
        <v>16.843404</v>
      </c>
      <c r="J40" s="1"/>
      <c r="K40" s="1"/>
      <c r="L40" s="1"/>
      <c r="M40" s="96">
        <v>16.843404</v>
      </c>
      <c r="N40" s="1">
        <f t="shared" si="4"/>
        <v>0</v>
      </c>
      <c r="O40" s="1"/>
      <c r="P40" s="1"/>
      <c r="Q40" s="1"/>
      <c r="R40" s="1"/>
      <c r="S40" s="1"/>
      <c r="T40" s="1"/>
      <c r="U40" s="17"/>
      <c r="V40" s="17"/>
      <c r="W40" s="1"/>
      <c r="X40" s="1">
        <f t="shared" si="5"/>
        <v>16.843404</v>
      </c>
      <c r="Y40" s="1">
        <f t="shared" si="6"/>
        <v>0</v>
      </c>
      <c r="Z40" s="1">
        <f t="shared" si="2"/>
        <v>0</v>
      </c>
      <c r="AA40" s="1">
        <f t="shared" si="2"/>
        <v>0</v>
      </c>
      <c r="AB40" s="1">
        <f t="shared" si="7"/>
        <v>16.843404</v>
      </c>
    </row>
    <row r="41" spans="1:28" ht="45" customHeight="1" x14ac:dyDescent="0.25">
      <c r="A41" s="16"/>
      <c r="B41" s="3" t="s">
        <v>444</v>
      </c>
      <c r="C41" s="73"/>
      <c r="D41" s="1"/>
      <c r="E41" s="1"/>
      <c r="F41" s="1"/>
      <c r="G41" s="1"/>
      <c r="H41" s="1"/>
      <c r="I41" s="1">
        <f t="shared" si="3"/>
        <v>81.725999999999999</v>
      </c>
      <c r="J41" s="1"/>
      <c r="K41" s="1"/>
      <c r="L41" s="1"/>
      <c r="M41" s="96">
        <v>81.725999999999999</v>
      </c>
      <c r="N41" s="1">
        <f t="shared" si="4"/>
        <v>0</v>
      </c>
      <c r="O41" s="1"/>
      <c r="P41" s="1"/>
      <c r="Q41" s="1"/>
      <c r="R41" s="1"/>
      <c r="S41" s="1"/>
      <c r="T41" s="1"/>
      <c r="U41" s="17"/>
      <c r="V41" s="17"/>
      <c r="W41" s="1"/>
      <c r="X41" s="1">
        <f t="shared" si="5"/>
        <v>81.725999999999999</v>
      </c>
      <c r="Y41" s="1">
        <f t="shared" si="6"/>
        <v>0</v>
      </c>
      <c r="Z41" s="1">
        <f t="shared" si="2"/>
        <v>0</v>
      </c>
      <c r="AA41" s="1">
        <f t="shared" si="2"/>
        <v>0</v>
      </c>
      <c r="AB41" s="1">
        <f t="shared" si="7"/>
        <v>81.725999999999999</v>
      </c>
    </row>
    <row r="42" spans="1:28" ht="25.5" customHeight="1" x14ac:dyDescent="0.25">
      <c r="A42" s="16"/>
      <c r="B42" s="3" t="s">
        <v>445</v>
      </c>
      <c r="C42" s="73"/>
      <c r="D42" s="1"/>
      <c r="E42" s="1"/>
      <c r="F42" s="1"/>
      <c r="G42" s="1"/>
      <c r="H42" s="1"/>
      <c r="I42" s="1">
        <f t="shared" si="3"/>
        <v>43.820399999999999</v>
      </c>
      <c r="J42" s="1"/>
      <c r="K42" s="1"/>
      <c r="L42" s="1"/>
      <c r="M42" s="96">
        <v>43.820399999999999</v>
      </c>
      <c r="N42" s="1">
        <f t="shared" si="4"/>
        <v>0</v>
      </c>
      <c r="O42" s="1"/>
      <c r="P42" s="1"/>
      <c r="Q42" s="1"/>
      <c r="R42" s="1"/>
      <c r="S42" s="1"/>
      <c r="T42" s="1"/>
      <c r="U42" s="17"/>
      <c r="V42" s="17"/>
      <c r="W42" s="1"/>
      <c r="X42" s="1">
        <f t="shared" si="5"/>
        <v>43.820399999999999</v>
      </c>
      <c r="Y42" s="1">
        <f t="shared" si="6"/>
        <v>0</v>
      </c>
      <c r="Z42" s="1">
        <f t="shared" si="2"/>
        <v>0</v>
      </c>
      <c r="AA42" s="1">
        <f t="shared" si="2"/>
        <v>0</v>
      </c>
      <c r="AB42" s="1">
        <f t="shared" si="7"/>
        <v>43.820399999999999</v>
      </c>
    </row>
    <row r="43" spans="1:28" ht="33" customHeight="1" x14ac:dyDescent="0.25">
      <c r="A43" s="16"/>
      <c r="B43" s="3" t="s">
        <v>446</v>
      </c>
      <c r="C43" s="73"/>
      <c r="D43" s="1"/>
      <c r="E43" s="1"/>
      <c r="F43" s="1"/>
      <c r="G43" s="1"/>
      <c r="H43" s="1"/>
      <c r="I43" s="1">
        <f t="shared" si="3"/>
        <v>26.796803999999998</v>
      </c>
      <c r="J43" s="1"/>
      <c r="K43" s="1"/>
      <c r="L43" s="1"/>
      <c r="M43" s="96">
        <v>26.796803999999998</v>
      </c>
      <c r="N43" s="1">
        <f t="shared" si="4"/>
        <v>0</v>
      </c>
      <c r="O43" s="1"/>
      <c r="P43" s="1"/>
      <c r="Q43" s="1"/>
      <c r="R43" s="1"/>
      <c r="S43" s="1"/>
      <c r="T43" s="1"/>
      <c r="U43" s="17"/>
      <c r="V43" s="17"/>
      <c r="W43" s="1"/>
      <c r="X43" s="1">
        <f t="shared" si="5"/>
        <v>26.796803999999998</v>
      </c>
      <c r="Y43" s="1">
        <f t="shared" si="6"/>
        <v>0</v>
      </c>
      <c r="Z43" s="1">
        <f t="shared" si="2"/>
        <v>0</v>
      </c>
      <c r="AA43" s="1">
        <f t="shared" si="2"/>
        <v>0</v>
      </c>
      <c r="AB43" s="1">
        <f t="shared" si="7"/>
        <v>26.796803999999998</v>
      </c>
    </row>
    <row r="44" spans="1:28" ht="45" customHeight="1" x14ac:dyDescent="0.25">
      <c r="A44" s="16"/>
      <c r="B44" s="3" t="s">
        <v>447</v>
      </c>
      <c r="C44" s="73"/>
      <c r="D44" s="1"/>
      <c r="E44" s="1"/>
      <c r="F44" s="1"/>
      <c r="G44" s="1"/>
      <c r="H44" s="1"/>
      <c r="I44" s="1">
        <f t="shared" si="3"/>
        <v>17.935200000000002</v>
      </c>
      <c r="J44" s="1"/>
      <c r="K44" s="1"/>
      <c r="L44" s="1"/>
      <c r="M44" s="96">
        <v>17.935200000000002</v>
      </c>
      <c r="N44" s="1">
        <f t="shared" si="4"/>
        <v>0</v>
      </c>
      <c r="O44" s="1"/>
      <c r="P44" s="1"/>
      <c r="Q44" s="1"/>
      <c r="R44" s="1"/>
      <c r="S44" s="1"/>
      <c r="T44" s="1"/>
      <c r="U44" s="17"/>
      <c r="V44" s="17"/>
      <c r="W44" s="1"/>
      <c r="X44" s="1">
        <f t="shared" si="5"/>
        <v>17.935200000000002</v>
      </c>
      <c r="Y44" s="1">
        <f t="shared" si="6"/>
        <v>0</v>
      </c>
      <c r="Z44" s="1">
        <f t="shared" si="2"/>
        <v>0</v>
      </c>
      <c r="AA44" s="1">
        <f t="shared" si="2"/>
        <v>0</v>
      </c>
      <c r="AB44" s="1">
        <f t="shared" si="7"/>
        <v>17.935200000000002</v>
      </c>
    </row>
    <row r="45" spans="1:28" ht="28.5" customHeight="1" x14ac:dyDescent="0.25">
      <c r="A45" s="16"/>
      <c r="B45" s="3" t="s">
        <v>448</v>
      </c>
      <c r="C45" s="73"/>
      <c r="D45" s="1"/>
      <c r="E45" s="1"/>
      <c r="F45" s="1"/>
      <c r="G45" s="1"/>
      <c r="H45" s="1"/>
      <c r="I45" s="1">
        <f t="shared" si="3"/>
        <v>13.843596</v>
      </c>
      <c r="J45" s="1"/>
      <c r="K45" s="1"/>
      <c r="L45" s="1"/>
      <c r="M45" s="96">
        <v>13.843596</v>
      </c>
      <c r="N45" s="1">
        <f t="shared" si="4"/>
        <v>0</v>
      </c>
      <c r="O45" s="1"/>
      <c r="P45" s="1"/>
      <c r="Q45" s="1"/>
      <c r="R45" s="1"/>
      <c r="S45" s="1"/>
      <c r="T45" s="1"/>
      <c r="U45" s="17"/>
      <c r="V45" s="17"/>
      <c r="W45" s="1"/>
      <c r="X45" s="1">
        <f t="shared" si="5"/>
        <v>13.843596</v>
      </c>
      <c r="Y45" s="1">
        <f t="shared" si="6"/>
        <v>0</v>
      </c>
      <c r="Z45" s="1">
        <f t="shared" si="2"/>
        <v>0</v>
      </c>
      <c r="AA45" s="1">
        <f t="shared" si="2"/>
        <v>0</v>
      </c>
      <c r="AB45" s="1">
        <f t="shared" si="7"/>
        <v>13.843596</v>
      </c>
    </row>
    <row r="46" spans="1:28" ht="45" customHeight="1" x14ac:dyDescent="0.25">
      <c r="A46" s="16"/>
      <c r="B46" s="3" t="s">
        <v>447</v>
      </c>
      <c r="C46" s="73"/>
      <c r="D46" s="1"/>
      <c r="E46" s="1"/>
      <c r="F46" s="1"/>
      <c r="G46" s="1"/>
      <c r="H46" s="1"/>
      <c r="I46" s="1">
        <f t="shared" si="3"/>
        <v>17.935200000000002</v>
      </c>
      <c r="J46" s="1"/>
      <c r="K46" s="1"/>
      <c r="L46" s="1"/>
      <c r="M46" s="96">
        <v>17.935200000000002</v>
      </c>
      <c r="N46" s="1">
        <f t="shared" si="4"/>
        <v>0</v>
      </c>
      <c r="O46" s="1"/>
      <c r="P46" s="1"/>
      <c r="Q46" s="1"/>
      <c r="R46" s="1"/>
      <c r="S46" s="1"/>
      <c r="T46" s="1"/>
      <c r="U46" s="17"/>
      <c r="V46" s="17"/>
      <c r="W46" s="1"/>
      <c r="X46" s="1">
        <f t="shared" si="5"/>
        <v>17.935200000000002</v>
      </c>
      <c r="Y46" s="1">
        <f t="shared" si="6"/>
        <v>0</v>
      </c>
      <c r="Z46" s="1">
        <f t="shared" si="2"/>
        <v>0</v>
      </c>
      <c r="AA46" s="1">
        <f t="shared" si="2"/>
        <v>0</v>
      </c>
      <c r="AB46" s="1">
        <f t="shared" si="7"/>
        <v>17.935200000000002</v>
      </c>
    </row>
    <row r="47" spans="1:28" ht="45" customHeight="1" x14ac:dyDescent="0.25">
      <c r="A47" s="16"/>
      <c r="B47" s="3" t="s">
        <v>449</v>
      </c>
      <c r="C47" s="73"/>
      <c r="D47" s="1"/>
      <c r="E47" s="1"/>
      <c r="F47" s="1"/>
      <c r="G47" s="1"/>
      <c r="H47" s="1"/>
      <c r="I47" s="1">
        <f t="shared" si="3"/>
        <v>28.323203999999997</v>
      </c>
      <c r="J47" s="1"/>
      <c r="K47" s="1"/>
      <c r="L47" s="1"/>
      <c r="M47" s="96">
        <v>28.323203999999997</v>
      </c>
      <c r="N47" s="1">
        <f t="shared" si="4"/>
        <v>0</v>
      </c>
      <c r="O47" s="1"/>
      <c r="P47" s="1"/>
      <c r="Q47" s="1"/>
      <c r="R47" s="1"/>
      <c r="S47" s="1"/>
      <c r="T47" s="1"/>
      <c r="U47" s="17"/>
      <c r="V47" s="17"/>
      <c r="W47" s="1"/>
      <c r="X47" s="1">
        <f t="shared" si="5"/>
        <v>28.323203999999997</v>
      </c>
      <c r="Y47" s="1">
        <f t="shared" si="6"/>
        <v>0</v>
      </c>
      <c r="Z47" s="1">
        <f t="shared" si="2"/>
        <v>0</v>
      </c>
      <c r="AA47" s="1">
        <f t="shared" si="2"/>
        <v>0</v>
      </c>
      <c r="AB47" s="1">
        <f t="shared" si="7"/>
        <v>28.323203999999997</v>
      </c>
    </row>
    <row r="48" spans="1:28" ht="45" customHeight="1" x14ac:dyDescent="0.25">
      <c r="A48" s="16"/>
      <c r="B48" s="3" t="s">
        <v>450</v>
      </c>
      <c r="C48" s="73"/>
      <c r="D48" s="1"/>
      <c r="E48" s="1"/>
      <c r="F48" s="1"/>
      <c r="G48" s="1"/>
      <c r="H48" s="1"/>
      <c r="I48" s="1">
        <f t="shared" si="3"/>
        <v>27.061799999999998</v>
      </c>
      <c r="J48" s="1"/>
      <c r="K48" s="1"/>
      <c r="L48" s="1"/>
      <c r="M48" s="96">
        <v>27.061799999999998</v>
      </c>
      <c r="N48" s="1">
        <f t="shared" si="4"/>
        <v>0</v>
      </c>
      <c r="O48" s="1"/>
      <c r="P48" s="1"/>
      <c r="Q48" s="1"/>
      <c r="R48" s="1"/>
      <c r="S48" s="1"/>
      <c r="T48" s="1"/>
      <c r="U48" s="17"/>
      <c r="V48" s="17"/>
      <c r="W48" s="1"/>
      <c r="X48" s="1">
        <f t="shared" si="5"/>
        <v>27.061799999999998</v>
      </c>
      <c r="Y48" s="1">
        <f t="shared" si="6"/>
        <v>0</v>
      </c>
      <c r="Z48" s="1">
        <f t="shared" si="2"/>
        <v>0</v>
      </c>
      <c r="AA48" s="1">
        <f t="shared" si="2"/>
        <v>0</v>
      </c>
      <c r="AB48" s="1">
        <f t="shared" si="7"/>
        <v>27.061799999999998</v>
      </c>
    </row>
    <row r="49" spans="1:28" ht="45" customHeight="1" x14ac:dyDescent="0.25">
      <c r="A49" s="16"/>
      <c r="B49" s="3" t="s">
        <v>451</v>
      </c>
      <c r="C49" s="73"/>
      <c r="D49" s="1"/>
      <c r="E49" s="1"/>
      <c r="F49" s="1"/>
      <c r="G49" s="1"/>
      <c r="H49" s="1"/>
      <c r="I49" s="1">
        <f t="shared" si="3"/>
        <v>42.675599999999996</v>
      </c>
      <c r="J49" s="1"/>
      <c r="K49" s="1"/>
      <c r="L49" s="1"/>
      <c r="M49" s="96">
        <v>42.675599999999996</v>
      </c>
      <c r="N49" s="1">
        <f t="shared" si="4"/>
        <v>0</v>
      </c>
      <c r="O49" s="1"/>
      <c r="P49" s="1"/>
      <c r="Q49" s="1"/>
      <c r="R49" s="1"/>
      <c r="S49" s="1"/>
      <c r="T49" s="1"/>
      <c r="U49" s="17"/>
      <c r="V49" s="17"/>
      <c r="W49" s="1"/>
      <c r="X49" s="1">
        <f t="shared" si="5"/>
        <v>42.675599999999996</v>
      </c>
      <c r="Y49" s="1">
        <f t="shared" si="6"/>
        <v>0</v>
      </c>
      <c r="Z49" s="1">
        <f t="shared" si="2"/>
        <v>0</v>
      </c>
      <c r="AA49" s="1">
        <f t="shared" si="2"/>
        <v>0</v>
      </c>
      <c r="AB49" s="1">
        <f t="shared" si="7"/>
        <v>42.675599999999996</v>
      </c>
    </row>
    <row r="50" spans="1:28" ht="45" customHeight="1" x14ac:dyDescent="0.25">
      <c r="A50" s="16"/>
      <c r="B50" s="3" t="s">
        <v>450</v>
      </c>
      <c r="C50" s="73"/>
      <c r="D50" s="1"/>
      <c r="E50" s="1"/>
      <c r="F50" s="1"/>
      <c r="G50" s="1"/>
      <c r="H50" s="1"/>
      <c r="I50" s="1">
        <f t="shared" si="3"/>
        <v>54.123599999999996</v>
      </c>
      <c r="J50" s="1"/>
      <c r="K50" s="1"/>
      <c r="L50" s="1"/>
      <c r="M50" s="96">
        <v>54.123599999999996</v>
      </c>
      <c r="N50" s="1">
        <f t="shared" si="4"/>
        <v>0</v>
      </c>
      <c r="O50" s="1"/>
      <c r="P50" s="1"/>
      <c r="Q50" s="1"/>
      <c r="R50" s="1"/>
      <c r="S50" s="1"/>
      <c r="T50" s="1"/>
      <c r="U50" s="17"/>
      <c r="V50" s="17"/>
      <c r="W50" s="1"/>
      <c r="X50" s="1">
        <f t="shared" si="5"/>
        <v>54.123599999999996</v>
      </c>
      <c r="Y50" s="1">
        <f t="shared" si="6"/>
        <v>0</v>
      </c>
      <c r="Z50" s="1">
        <f t="shared" si="2"/>
        <v>0</v>
      </c>
      <c r="AA50" s="1">
        <f t="shared" si="2"/>
        <v>0</v>
      </c>
      <c r="AB50" s="1">
        <f t="shared" si="7"/>
        <v>54.123599999999996</v>
      </c>
    </row>
    <row r="51" spans="1:28" ht="48.75" customHeight="1" x14ac:dyDescent="0.25">
      <c r="A51" s="16"/>
      <c r="B51" s="3" t="s">
        <v>452</v>
      </c>
      <c r="C51" s="73"/>
      <c r="D51" s="1"/>
      <c r="E51" s="1"/>
      <c r="F51" s="1"/>
      <c r="G51" s="1"/>
      <c r="H51" s="1"/>
      <c r="I51" s="1">
        <f t="shared" si="3"/>
        <v>64.946196</v>
      </c>
      <c r="J51" s="1"/>
      <c r="K51" s="1"/>
      <c r="L51" s="1"/>
      <c r="M51" s="96">
        <v>64.946196</v>
      </c>
      <c r="N51" s="1">
        <f t="shared" si="4"/>
        <v>0</v>
      </c>
      <c r="O51" s="1"/>
      <c r="P51" s="1"/>
      <c r="Q51" s="1"/>
      <c r="R51" s="1"/>
      <c r="S51" s="1"/>
      <c r="T51" s="1"/>
      <c r="U51" s="17"/>
      <c r="V51" s="17"/>
      <c r="W51" s="1"/>
      <c r="X51" s="1">
        <f t="shared" si="5"/>
        <v>64.946196</v>
      </c>
      <c r="Y51" s="1">
        <f t="shared" si="6"/>
        <v>0</v>
      </c>
      <c r="Z51" s="1">
        <f t="shared" si="2"/>
        <v>0</v>
      </c>
      <c r="AA51" s="1">
        <f t="shared" si="2"/>
        <v>0</v>
      </c>
      <c r="AB51" s="1">
        <f t="shared" si="7"/>
        <v>64.946196</v>
      </c>
    </row>
    <row r="52" spans="1:28" ht="31.5" customHeight="1" x14ac:dyDescent="0.25">
      <c r="A52" s="16"/>
      <c r="B52" s="3" t="s">
        <v>440</v>
      </c>
      <c r="C52" s="73"/>
      <c r="D52" s="1"/>
      <c r="E52" s="1"/>
      <c r="F52" s="1"/>
      <c r="G52" s="1"/>
      <c r="H52" s="1"/>
      <c r="I52" s="1">
        <f t="shared" si="3"/>
        <v>24.475403999999997</v>
      </c>
      <c r="J52" s="1"/>
      <c r="K52" s="1"/>
      <c r="L52" s="1"/>
      <c r="M52" s="96">
        <v>24.475403999999997</v>
      </c>
      <c r="N52" s="1">
        <f t="shared" si="4"/>
        <v>0</v>
      </c>
      <c r="O52" s="1"/>
      <c r="P52" s="1"/>
      <c r="Q52" s="1"/>
      <c r="R52" s="1"/>
      <c r="S52" s="1"/>
      <c r="T52" s="1"/>
      <c r="U52" s="17"/>
      <c r="V52" s="17"/>
      <c r="W52" s="1"/>
      <c r="X52" s="1">
        <f t="shared" si="5"/>
        <v>24.475403999999997</v>
      </c>
      <c r="Y52" s="1">
        <f t="shared" si="6"/>
        <v>0</v>
      </c>
      <c r="Z52" s="1">
        <f t="shared" si="2"/>
        <v>0</v>
      </c>
      <c r="AA52" s="1">
        <f t="shared" si="2"/>
        <v>0</v>
      </c>
      <c r="AB52" s="1">
        <f t="shared" si="7"/>
        <v>24.475403999999997</v>
      </c>
    </row>
    <row r="53" spans="1:28" ht="30" customHeight="1" x14ac:dyDescent="0.25">
      <c r="A53" s="16"/>
      <c r="B53" s="3" t="s">
        <v>453</v>
      </c>
      <c r="C53" s="73"/>
      <c r="D53" s="1"/>
      <c r="E53" s="1"/>
      <c r="F53" s="1"/>
      <c r="G53" s="1"/>
      <c r="H53" s="1"/>
      <c r="I53" s="1">
        <f t="shared" si="3"/>
        <v>22.694603999999995</v>
      </c>
      <c r="J53" s="1"/>
      <c r="K53" s="1"/>
      <c r="L53" s="1"/>
      <c r="M53" s="96">
        <v>22.694603999999995</v>
      </c>
      <c r="N53" s="1">
        <f t="shared" si="4"/>
        <v>0</v>
      </c>
      <c r="O53" s="1"/>
      <c r="P53" s="1"/>
      <c r="Q53" s="1"/>
      <c r="R53" s="1"/>
      <c r="S53" s="1"/>
      <c r="T53" s="1"/>
      <c r="U53" s="17"/>
      <c r="V53" s="17"/>
      <c r="W53" s="1"/>
      <c r="X53" s="1">
        <f t="shared" si="5"/>
        <v>22.694603999999995</v>
      </c>
      <c r="Y53" s="1">
        <f t="shared" si="6"/>
        <v>0</v>
      </c>
      <c r="Z53" s="1">
        <f t="shared" si="2"/>
        <v>0</v>
      </c>
      <c r="AA53" s="1">
        <f t="shared" si="2"/>
        <v>0</v>
      </c>
      <c r="AB53" s="1">
        <f t="shared" si="7"/>
        <v>22.694603999999995</v>
      </c>
    </row>
    <row r="54" spans="1:28" ht="30.75" customHeight="1" x14ac:dyDescent="0.25">
      <c r="A54" s="16"/>
      <c r="B54" s="3" t="s">
        <v>448</v>
      </c>
      <c r="C54" s="73"/>
      <c r="D54" s="1"/>
      <c r="E54" s="1"/>
      <c r="F54" s="1"/>
      <c r="G54" s="1"/>
      <c r="H54" s="1"/>
      <c r="I54" s="1">
        <f t="shared" si="3"/>
        <v>13.843596</v>
      </c>
      <c r="J54" s="1"/>
      <c r="K54" s="1"/>
      <c r="L54" s="1"/>
      <c r="M54" s="96">
        <v>13.843596</v>
      </c>
      <c r="N54" s="1">
        <f t="shared" si="4"/>
        <v>0</v>
      </c>
      <c r="O54" s="1"/>
      <c r="P54" s="1"/>
      <c r="Q54" s="1"/>
      <c r="R54" s="1"/>
      <c r="S54" s="1"/>
      <c r="T54" s="1"/>
      <c r="U54" s="17"/>
      <c r="V54" s="17"/>
      <c r="W54" s="1"/>
      <c r="X54" s="1">
        <f t="shared" si="5"/>
        <v>13.843596</v>
      </c>
      <c r="Y54" s="1">
        <f t="shared" si="6"/>
        <v>0</v>
      </c>
      <c r="Z54" s="1">
        <f t="shared" si="2"/>
        <v>0</v>
      </c>
      <c r="AA54" s="1">
        <f t="shared" si="2"/>
        <v>0</v>
      </c>
      <c r="AB54" s="1">
        <f t="shared" si="7"/>
        <v>13.843596</v>
      </c>
    </row>
    <row r="55" spans="1:28" ht="42" customHeight="1" x14ac:dyDescent="0.25">
      <c r="A55" s="16"/>
      <c r="B55" s="3" t="s">
        <v>454</v>
      </c>
      <c r="C55" s="73"/>
      <c r="D55" s="1"/>
      <c r="E55" s="1"/>
      <c r="F55" s="1"/>
      <c r="G55" s="1"/>
      <c r="H55" s="1"/>
      <c r="I55" s="1">
        <f t="shared" si="3"/>
        <v>206.3184</v>
      </c>
      <c r="J55" s="1"/>
      <c r="K55" s="1"/>
      <c r="L55" s="1"/>
      <c r="M55" s="96">
        <v>206.3184</v>
      </c>
      <c r="N55" s="1">
        <f t="shared" si="4"/>
        <v>0</v>
      </c>
      <c r="O55" s="1"/>
      <c r="P55" s="1"/>
      <c r="Q55" s="1"/>
      <c r="R55" s="1"/>
      <c r="S55" s="1"/>
      <c r="T55" s="1"/>
      <c r="U55" s="17"/>
      <c r="V55" s="17"/>
      <c r="W55" s="1"/>
      <c r="X55" s="1">
        <f t="shared" si="5"/>
        <v>206.3184</v>
      </c>
      <c r="Y55" s="1">
        <f t="shared" si="6"/>
        <v>0</v>
      </c>
      <c r="Z55" s="1">
        <f t="shared" si="2"/>
        <v>0</v>
      </c>
      <c r="AA55" s="1">
        <f t="shared" si="2"/>
        <v>0</v>
      </c>
      <c r="AB55" s="1">
        <f t="shared" si="7"/>
        <v>206.3184</v>
      </c>
    </row>
    <row r="56" spans="1:28" ht="33.75" customHeight="1" x14ac:dyDescent="0.25">
      <c r="A56" s="16"/>
      <c r="B56" s="3" t="s">
        <v>455</v>
      </c>
      <c r="C56" s="73"/>
      <c r="D56" s="1"/>
      <c r="E56" s="1"/>
      <c r="F56" s="1"/>
      <c r="G56" s="1"/>
      <c r="H56" s="1"/>
      <c r="I56" s="1">
        <f t="shared" si="3"/>
        <v>20.956199999999999</v>
      </c>
      <c r="J56" s="1"/>
      <c r="K56" s="1"/>
      <c r="L56" s="1"/>
      <c r="M56" s="96">
        <v>20.956199999999999</v>
      </c>
      <c r="N56" s="1">
        <f t="shared" si="4"/>
        <v>0</v>
      </c>
      <c r="O56" s="1"/>
      <c r="P56" s="1"/>
      <c r="Q56" s="1"/>
      <c r="R56" s="1"/>
      <c r="S56" s="1"/>
      <c r="T56" s="1"/>
      <c r="U56" s="17"/>
      <c r="V56" s="17"/>
      <c r="W56" s="1"/>
      <c r="X56" s="1">
        <f t="shared" si="5"/>
        <v>20.956199999999999</v>
      </c>
      <c r="Y56" s="1">
        <f t="shared" si="6"/>
        <v>0</v>
      </c>
      <c r="Z56" s="1">
        <f t="shared" si="2"/>
        <v>0</v>
      </c>
      <c r="AA56" s="1">
        <f t="shared" si="2"/>
        <v>0</v>
      </c>
      <c r="AB56" s="1">
        <f t="shared" si="7"/>
        <v>20.956199999999999</v>
      </c>
    </row>
    <row r="57" spans="1:28" ht="28.5" customHeight="1" x14ac:dyDescent="0.25">
      <c r="A57" s="16"/>
      <c r="B57" s="3" t="s">
        <v>453</v>
      </c>
      <c r="C57" s="73"/>
      <c r="D57" s="1"/>
      <c r="E57" s="1"/>
      <c r="F57" s="1"/>
      <c r="G57" s="1"/>
      <c r="H57" s="1"/>
      <c r="I57" s="1">
        <f t="shared" si="3"/>
        <v>22.694603999999995</v>
      </c>
      <c r="J57" s="1"/>
      <c r="K57" s="1"/>
      <c r="L57" s="1"/>
      <c r="M57" s="96">
        <v>22.694603999999995</v>
      </c>
      <c r="N57" s="1">
        <f t="shared" si="4"/>
        <v>0</v>
      </c>
      <c r="O57" s="1"/>
      <c r="P57" s="1"/>
      <c r="Q57" s="1"/>
      <c r="R57" s="1"/>
      <c r="S57" s="1"/>
      <c r="T57" s="1"/>
      <c r="U57" s="17"/>
      <c r="V57" s="17"/>
      <c r="W57" s="1"/>
      <c r="X57" s="1">
        <f t="shared" si="5"/>
        <v>22.694603999999995</v>
      </c>
      <c r="Y57" s="1">
        <f t="shared" si="6"/>
        <v>0</v>
      </c>
      <c r="Z57" s="1">
        <f t="shared" si="2"/>
        <v>0</v>
      </c>
      <c r="AA57" s="1">
        <f t="shared" si="2"/>
        <v>0</v>
      </c>
      <c r="AB57" s="1">
        <f t="shared" si="7"/>
        <v>22.694603999999995</v>
      </c>
    </row>
    <row r="58" spans="1:28" ht="45" customHeight="1" x14ac:dyDescent="0.25">
      <c r="A58" s="16"/>
      <c r="B58" s="3" t="s">
        <v>450</v>
      </c>
      <c r="C58" s="73"/>
      <c r="D58" s="1"/>
      <c r="E58" s="1"/>
      <c r="F58" s="1"/>
      <c r="G58" s="1"/>
      <c r="H58" s="1"/>
      <c r="I58" s="1">
        <f t="shared" si="3"/>
        <v>54.123599999999996</v>
      </c>
      <c r="J58" s="1"/>
      <c r="K58" s="1"/>
      <c r="L58" s="1"/>
      <c r="M58" s="96">
        <v>54.123599999999996</v>
      </c>
      <c r="N58" s="1">
        <f t="shared" si="4"/>
        <v>0</v>
      </c>
      <c r="O58" s="1"/>
      <c r="P58" s="1"/>
      <c r="Q58" s="1"/>
      <c r="R58" s="1"/>
      <c r="S58" s="1"/>
      <c r="T58" s="1"/>
      <c r="U58" s="17"/>
      <c r="V58" s="17"/>
      <c r="W58" s="1"/>
      <c r="X58" s="1">
        <f t="shared" si="5"/>
        <v>54.123599999999996</v>
      </c>
      <c r="Y58" s="1">
        <f t="shared" si="6"/>
        <v>0</v>
      </c>
      <c r="Z58" s="1">
        <f t="shared" si="2"/>
        <v>0</v>
      </c>
      <c r="AA58" s="1">
        <f t="shared" si="2"/>
        <v>0</v>
      </c>
      <c r="AB58" s="1">
        <f t="shared" si="7"/>
        <v>54.123599999999996</v>
      </c>
    </row>
    <row r="59" spans="1:28" ht="45" customHeight="1" x14ac:dyDescent="0.25">
      <c r="A59" s="16"/>
      <c r="B59" s="3" t="s">
        <v>450</v>
      </c>
      <c r="C59" s="73"/>
      <c r="D59" s="1"/>
      <c r="E59" s="1"/>
      <c r="F59" s="1"/>
      <c r="G59" s="1"/>
      <c r="H59" s="1"/>
      <c r="I59" s="1">
        <f t="shared" si="3"/>
        <v>27.061799999999998</v>
      </c>
      <c r="J59" s="1"/>
      <c r="K59" s="1"/>
      <c r="L59" s="1"/>
      <c r="M59" s="96">
        <v>27.061799999999998</v>
      </c>
      <c r="N59" s="1">
        <f t="shared" si="4"/>
        <v>0</v>
      </c>
      <c r="O59" s="1"/>
      <c r="P59" s="1"/>
      <c r="Q59" s="1"/>
      <c r="R59" s="1"/>
      <c r="S59" s="1"/>
      <c r="T59" s="1"/>
      <c r="U59" s="17"/>
      <c r="V59" s="17"/>
      <c r="W59" s="1"/>
      <c r="X59" s="1">
        <f t="shared" si="5"/>
        <v>27.061799999999998</v>
      </c>
      <c r="Y59" s="1">
        <f t="shared" si="6"/>
        <v>0</v>
      </c>
      <c r="Z59" s="1">
        <f t="shared" si="2"/>
        <v>0</v>
      </c>
      <c r="AA59" s="1">
        <f t="shared" si="2"/>
        <v>0</v>
      </c>
      <c r="AB59" s="1">
        <f t="shared" si="7"/>
        <v>27.061799999999998</v>
      </c>
    </row>
    <row r="60" spans="1:28" ht="45" customHeight="1" x14ac:dyDescent="0.25">
      <c r="A60" s="16"/>
      <c r="B60" s="3" t="s">
        <v>451</v>
      </c>
      <c r="C60" s="73"/>
      <c r="D60" s="1"/>
      <c r="E60" s="1"/>
      <c r="F60" s="1"/>
      <c r="G60" s="1"/>
      <c r="H60" s="1"/>
      <c r="I60" s="1">
        <f t="shared" si="3"/>
        <v>42.675599999999996</v>
      </c>
      <c r="J60" s="1"/>
      <c r="K60" s="1"/>
      <c r="L60" s="1"/>
      <c r="M60" s="96">
        <v>42.675599999999996</v>
      </c>
      <c r="N60" s="1">
        <f t="shared" si="4"/>
        <v>0</v>
      </c>
      <c r="O60" s="1"/>
      <c r="P60" s="1"/>
      <c r="Q60" s="1"/>
      <c r="R60" s="1"/>
      <c r="S60" s="1"/>
      <c r="T60" s="1"/>
      <c r="U60" s="17"/>
      <c r="V60" s="17"/>
      <c r="W60" s="1"/>
      <c r="X60" s="1">
        <f t="shared" si="5"/>
        <v>42.675599999999996</v>
      </c>
      <c r="Y60" s="1">
        <f t="shared" si="6"/>
        <v>0</v>
      </c>
      <c r="Z60" s="1">
        <f t="shared" si="2"/>
        <v>0</v>
      </c>
      <c r="AA60" s="1">
        <f t="shared" si="2"/>
        <v>0</v>
      </c>
      <c r="AB60" s="1">
        <f t="shared" si="7"/>
        <v>42.675599999999996</v>
      </c>
    </row>
    <row r="61" spans="1:28" ht="52.5" customHeight="1" x14ac:dyDescent="0.25">
      <c r="A61" s="16"/>
      <c r="B61" s="3" t="s">
        <v>456</v>
      </c>
      <c r="C61" s="73"/>
      <c r="D61" s="1"/>
      <c r="E61" s="1"/>
      <c r="F61" s="1"/>
      <c r="G61" s="1"/>
      <c r="H61" s="1"/>
      <c r="I61" s="1">
        <f t="shared" si="3"/>
        <v>121.2</v>
      </c>
      <c r="J61" s="1"/>
      <c r="K61" s="1"/>
      <c r="L61" s="1"/>
      <c r="M61" s="96">
        <v>121.2</v>
      </c>
      <c r="N61" s="1">
        <f t="shared" si="4"/>
        <v>0</v>
      </c>
      <c r="O61" s="1"/>
      <c r="P61" s="1"/>
      <c r="Q61" s="1"/>
      <c r="R61" s="1"/>
      <c r="S61" s="1"/>
      <c r="T61" s="1"/>
      <c r="U61" s="17"/>
      <c r="V61" s="17"/>
      <c r="W61" s="1"/>
      <c r="X61" s="1">
        <f t="shared" si="5"/>
        <v>121.2</v>
      </c>
      <c r="Y61" s="1">
        <f t="shared" si="6"/>
        <v>0</v>
      </c>
      <c r="Z61" s="1">
        <f t="shared" si="2"/>
        <v>0</v>
      </c>
      <c r="AA61" s="1">
        <f t="shared" si="2"/>
        <v>0</v>
      </c>
      <c r="AB61" s="1">
        <f t="shared" si="7"/>
        <v>121.2</v>
      </c>
    </row>
    <row r="62" spans="1:28" ht="45" customHeight="1" x14ac:dyDescent="0.25">
      <c r="A62" s="16"/>
      <c r="B62" s="3" t="s">
        <v>457</v>
      </c>
      <c r="C62" s="73"/>
      <c r="D62" s="1"/>
      <c r="E62" s="1"/>
      <c r="F62" s="1"/>
      <c r="G62" s="1"/>
      <c r="H62" s="1"/>
      <c r="I62" s="1">
        <f t="shared" si="3"/>
        <v>17.309795999999999</v>
      </c>
      <c r="J62" s="1"/>
      <c r="K62" s="1"/>
      <c r="L62" s="1"/>
      <c r="M62" s="96">
        <v>17.309795999999999</v>
      </c>
      <c r="N62" s="1">
        <f t="shared" si="4"/>
        <v>0</v>
      </c>
      <c r="O62" s="1"/>
      <c r="P62" s="1"/>
      <c r="Q62" s="1"/>
      <c r="R62" s="1"/>
      <c r="S62" s="1"/>
      <c r="T62" s="1"/>
      <c r="U62" s="17"/>
      <c r="V62" s="17"/>
      <c r="W62" s="1"/>
      <c r="X62" s="1">
        <f t="shared" si="5"/>
        <v>17.309795999999999</v>
      </c>
      <c r="Y62" s="1">
        <f t="shared" si="6"/>
        <v>0</v>
      </c>
      <c r="Z62" s="1">
        <f t="shared" si="2"/>
        <v>0</v>
      </c>
      <c r="AA62" s="1">
        <f t="shared" si="2"/>
        <v>0</v>
      </c>
      <c r="AB62" s="1">
        <f t="shared" si="7"/>
        <v>17.309795999999999</v>
      </c>
    </row>
    <row r="63" spans="1:28" ht="45" customHeight="1" x14ac:dyDescent="0.25">
      <c r="A63" s="16"/>
      <c r="B63" s="3" t="s">
        <v>458</v>
      </c>
      <c r="C63" s="73"/>
      <c r="D63" s="1"/>
      <c r="E63" s="1"/>
      <c r="F63" s="1"/>
      <c r="G63" s="1"/>
      <c r="H63" s="1"/>
      <c r="I63" s="1">
        <f t="shared" si="3"/>
        <v>54.526403999999992</v>
      </c>
      <c r="J63" s="1"/>
      <c r="K63" s="1"/>
      <c r="L63" s="1"/>
      <c r="M63" s="96">
        <v>54.526403999999992</v>
      </c>
      <c r="N63" s="1">
        <f t="shared" si="4"/>
        <v>0</v>
      </c>
      <c r="O63" s="1"/>
      <c r="P63" s="1"/>
      <c r="Q63" s="1"/>
      <c r="R63" s="1"/>
      <c r="S63" s="1"/>
      <c r="T63" s="1"/>
      <c r="U63" s="17"/>
      <c r="V63" s="17"/>
      <c r="W63" s="1"/>
      <c r="X63" s="1">
        <f t="shared" si="5"/>
        <v>54.526403999999992</v>
      </c>
      <c r="Y63" s="1">
        <f t="shared" si="6"/>
        <v>0</v>
      </c>
      <c r="Z63" s="1">
        <f t="shared" si="2"/>
        <v>0</v>
      </c>
      <c r="AA63" s="1">
        <f t="shared" si="2"/>
        <v>0</v>
      </c>
      <c r="AB63" s="1">
        <f t="shared" si="7"/>
        <v>54.526403999999992</v>
      </c>
    </row>
    <row r="64" spans="1:28" ht="27.75" customHeight="1" x14ac:dyDescent="0.25">
      <c r="A64" s="16"/>
      <c r="B64" s="3" t="s">
        <v>459</v>
      </c>
      <c r="C64" s="73"/>
      <c r="D64" s="1"/>
      <c r="E64" s="1"/>
      <c r="F64" s="1"/>
      <c r="G64" s="1"/>
      <c r="H64" s="1"/>
      <c r="I64" s="1">
        <f t="shared" si="3"/>
        <v>31.757603999999997</v>
      </c>
      <c r="J64" s="1"/>
      <c r="K64" s="1"/>
      <c r="L64" s="1"/>
      <c r="M64" s="96">
        <v>31.757603999999997</v>
      </c>
      <c r="N64" s="1">
        <f t="shared" si="4"/>
        <v>0</v>
      </c>
      <c r="O64" s="1"/>
      <c r="P64" s="1"/>
      <c r="Q64" s="1"/>
      <c r="R64" s="1"/>
      <c r="S64" s="1"/>
      <c r="T64" s="1"/>
      <c r="U64" s="17"/>
      <c r="V64" s="17"/>
      <c r="W64" s="1"/>
      <c r="X64" s="1">
        <f t="shared" si="5"/>
        <v>31.757603999999997</v>
      </c>
      <c r="Y64" s="1">
        <f t="shared" si="6"/>
        <v>0</v>
      </c>
      <c r="Z64" s="1">
        <f t="shared" si="2"/>
        <v>0</v>
      </c>
      <c r="AA64" s="1">
        <f t="shared" si="2"/>
        <v>0</v>
      </c>
      <c r="AB64" s="1">
        <f t="shared" si="7"/>
        <v>31.757603999999997</v>
      </c>
    </row>
    <row r="65" spans="1:28" ht="45" customHeight="1" x14ac:dyDescent="0.25">
      <c r="A65" s="16"/>
      <c r="B65" s="3" t="s">
        <v>460</v>
      </c>
      <c r="C65" s="73"/>
      <c r="D65" s="1"/>
      <c r="E65" s="1"/>
      <c r="F65" s="1"/>
      <c r="G65" s="1"/>
      <c r="H65" s="1"/>
      <c r="I65" s="1">
        <f t="shared" si="3"/>
        <v>10.483404</v>
      </c>
      <c r="J65" s="1"/>
      <c r="K65" s="1"/>
      <c r="L65" s="1"/>
      <c r="M65" s="96">
        <v>10.483404</v>
      </c>
      <c r="N65" s="1">
        <f t="shared" si="4"/>
        <v>0</v>
      </c>
      <c r="O65" s="1"/>
      <c r="P65" s="1"/>
      <c r="Q65" s="1"/>
      <c r="R65" s="1"/>
      <c r="S65" s="1"/>
      <c r="T65" s="1"/>
      <c r="U65" s="17"/>
      <c r="V65" s="17"/>
      <c r="W65" s="1"/>
      <c r="X65" s="1">
        <f t="shared" si="5"/>
        <v>10.483404</v>
      </c>
      <c r="Y65" s="1">
        <f t="shared" si="6"/>
        <v>0</v>
      </c>
      <c r="Z65" s="1">
        <f t="shared" si="2"/>
        <v>0</v>
      </c>
      <c r="AA65" s="1">
        <f t="shared" si="2"/>
        <v>0</v>
      </c>
      <c r="AB65" s="1">
        <f t="shared" si="7"/>
        <v>10.483404</v>
      </c>
    </row>
    <row r="66" spans="1:28" ht="45" customHeight="1" x14ac:dyDescent="0.25">
      <c r="A66" s="16"/>
      <c r="B66" s="3" t="s">
        <v>457</v>
      </c>
      <c r="C66" s="73"/>
      <c r="D66" s="1"/>
      <c r="E66" s="1"/>
      <c r="F66" s="1"/>
      <c r="G66" s="1"/>
      <c r="H66" s="1"/>
      <c r="I66" s="1">
        <f t="shared" si="3"/>
        <v>34.6</v>
      </c>
      <c r="J66" s="1"/>
      <c r="K66" s="1"/>
      <c r="L66" s="1"/>
      <c r="M66" s="96">
        <v>34.6</v>
      </c>
      <c r="N66" s="1">
        <f t="shared" si="4"/>
        <v>0</v>
      </c>
      <c r="O66" s="1"/>
      <c r="P66" s="1"/>
      <c r="Q66" s="1"/>
      <c r="R66" s="1"/>
      <c r="S66" s="1"/>
      <c r="T66" s="1"/>
      <c r="U66" s="17"/>
      <c r="V66" s="17"/>
      <c r="W66" s="1"/>
      <c r="X66" s="1">
        <f t="shared" si="5"/>
        <v>34.6</v>
      </c>
      <c r="Y66" s="1">
        <f t="shared" si="6"/>
        <v>0</v>
      </c>
      <c r="Z66" s="1">
        <f t="shared" si="2"/>
        <v>0</v>
      </c>
      <c r="AA66" s="1">
        <f t="shared" si="2"/>
        <v>0</v>
      </c>
      <c r="AB66" s="1">
        <f t="shared" si="7"/>
        <v>34.6</v>
      </c>
    </row>
    <row r="67" spans="1:28" ht="45" customHeight="1" x14ac:dyDescent="0.25">
      <c r="A67" s="16"/>
      <c r="B67" s="3" t="s">
        <v>458</v>
      </c>
      <c r="C67" s="73"/>
      <c r="D67" s="1"/>
      <c r="E67" s="1"/>
      <c r="F67" s="1"/>
      <c r="G67" s="1"/>
      <c r="H67" s="1"/>
      <c r="I67" s="1">
        <f t="shared" si="3"/>
        <v>109.1</v>
      </c>
      <c r="J67" s="1"/>
      <c r="K67" s="1"/>
      <c r="L67" s="1"/>
      <c r="M67" s="96">
        <v>109.1</v>
      </c>
      <c r="N67" s="1">
        <f t="shared" si="4"/>
        <v>0</v>
      </c>
      <c r="O67" s="1"/>
      <c r="P67" s="1"/>
      <c r="Q67" s="1"/>
      <c r="R67" s="1"/>
      <c r="S67" s="1"/>
      <c r="T67" s="1"/>
      <c r="U67" s="17"/>
      <c r="V67" s="17"/>
      <c r="W67" s="1"/>
      <c r="X67" s="1">
        <f t="shared" si="5"/>
        <v>109.1</v>
      </c>
      <c r="Y67" s="1">
        <f t="shared" si="6"/>
        <v>0</v>
      </c>
      <c r="Z67" s="1">
        <f t="shared" si="2"/>
        <v>0</v>
      </c>
      <c r="AA67" s="1">
        <f t="shared" si="2"/>
        <v>0</v>
      </c>
      <c r="AB67" s="1">
        <f t="shared" si="7"/>
        <v>109.1</v>
      </c>
    </row>
    <row r="68" spans="1:28" ht="45" customHeight="1" x14ac:dyDescent="0.25">
      <c r="A68" s="16"/>
      <c r="B68" s="3" t="s">
        <v>461</v>
      </c>
      <c r="C68" s="73"/>
      <c r="D68" s="1"/>
      <c r="E68" s="1"/>
      <c r="F68" s="1"/>
      <c r="G68" s="1"/>
      <c r="H68" s="1"/>
      <c r="I68" s="1">
        <f t="shared" si="3"/>
        <v>31.768199999999997</v>
      </c>
      <c r="J68" s="1"/>
      <c r="K68" s="1"/>
      <c r="L68" s="1"/>
      <c r="M68" s="96">
        <v>31.768199999999997</v>
      </c>
      <c r="N68" s="1">
        <f t="shared" si="4"/>
        <v>0</v>
      </c>
      <c r="O68" s="1"/>
      <c r="P68" s="1"/>
      <c r="Q68" s="1"/>
      <c r="R68" s="1"/>
      <c r="S68" s="1"/>
      <c r="T68" s="1"/>
      <c r="U68" s="17"/>
      <c r="V68" s="17"/>
      <c r="W68" s="1"/>
      <c r="X68" s="1">
        <f t="shared" si="5"/>
        <v>31.768199999999997</v>
      </c>
      <c r="Y68" s="1">
        <f t="shared" si="6"/>
        <v>0</v>
      </c>
      <c r="Z68" s="1">
        <f t="shared" si="2"/>
        <v>0</v>
      </c>
      <c r="AA68" s="1">
        <f t="shared" si="2"/>
        <v>0</v>
      </c>
      <c r="AB68" s="1">
        <f t="shared" si="7"/>
        <v>31.768199999999997</v>
      </c>
    </row>
    <row r="69" spans="1:28" ht="45" customHeight="1" x14ac:dyDescent="0.25">
      <c r="A69" s="16"/>
      <c r="B69" s="3" t="s">
        <v>462</v>
      </c>
      <c r="C69" s="73"/>
      <c r="D69" s="1"/>
      <c r="E69" s="1"/>
      <c r="F69" s="1"/>
      <c r="G69" s="1"/>
      <c r="H69" s="1"/>
      <c r="I69" s="1">
        <f t="shared" si="3"/>
        <v>17.638403999999998</v>
      </c>
      <c r="J69" s="1"/>
      <c r="K69" s="1"/>
      <c r="L69" s="1"/>
      <c r="M69" s="96">
        <v>17.638403999999998</v>
      </c>
      <c r="N69" s="1">
        <f t="shared" si="4"/>
        <v>0</v>
      </c>
      <c r="O69" s="1"/>
      <c r="P69" s="1"/>
      <c r="Q69" s="1"/>
      <c r="R69" s="1"/>
      <c r="S69" s="1"/>
      <c r="T69" s="1"/>
      <c r="U69" s="17"/>
      <c r="V69" s="17"/>
      <c r="W69" s="1"/>
      <c r="X69" s="1">
        <f t="shared" si="5"/>
        <v>17.638403999999998</v>
      </c>
      <c r="Y69" s="1">
        <f t="shared" si="6"/>
        <v>0</v>
      </c>
      <c r="Z69" s="1">
        <f t="shared" si="2"/>
        <v>0</v>
      </c>
      <c r="AA69" s="1">
        <f t="shared" si="2"/>
        <v>0</v>
      </c>
      <c r="AB69" s="1">
        <f t="shared" si="7"/>
        <v>17.638403999999998</v>
      </c>
    </row>
    <row r="70" spans="1:28" ht="28.5" customHeight="1" x14ac:dyDescent="0.25">
      <c r="A70" s="16"/>
      <c r="B70" s="3" t="s">
        <v>440</v>
      </c>
      <c r="C70" s="73"/>
      <c r="D70" s="1"/>
      <c r="E70" s="1"/>
      <c r="F70" s="1"/>
      <c r="G70" s="1"/>
      <c r="H70" s="1"/>
      <c r="I70" s="1">
        <f t="shared" si="3"/>
        <v>73.426211999999978</v>
      </c>
      <c r="J70" s="1"/>
      <c r="K70" s="1"/>
      <c r="L70" s="1"/>
      <c r="M70" s="96">
        <v>73.426211999999978</v>
      </c>
      <c r="N70" s="1">
        <f t="shared" si="4"/>
        <v>0</v>
      </c>
      <c r="O70" s="1"/>
      <c r="P70" s="1"/>
      <c r="Q70" s="1"/>
      <c r="R70" s="1"/>
      <c r="S70" s="1"/>
      <c r="T70" s="1"/>
      <c r="U70" s="17"/>
      <c r="V70" s="17"/>
      <c r="W70" s="1"/>
      <c r="X70" s="1">
        <f t="shared" si="5"/>
        <v>73.426211999999978</v>
      </c>
      <c r="Y70" s="1">
        <f t="shared" si="6"/>
        <v>0</v>
      </c>
      <c r="Z70" s="1">
        <f t="shared" si="2"/>
        <v>0</v>
      </c>
      <c r="AA70" s="1">
        <f t="shared" si="2"/>
        <v>0</v>
      </c>
      <c r="AB70" s="1">
        <f t="shared" si="7"/>
        <v>73.426211999999978</v>
      </c>
    </row>
    <row r="71" spans="1:28" ht="30.75" customHeight="1" x14ac:dyDescent="0.25">
      <c r="A71" s="16"/>
      <c r="B71" s="3" t="s">
        <v>448</v>
      </c>
      <c r="C71" s="73"/>
      <c r="D71" s="1"/>
      <c r="E71" s="1"/>
      <c r="F71" s="1"/>
      <c r="G71" s="1"/>
      <c r="H71" s="1"/>
      <c r="I71" s="1">
        <f t="shared" si="3"/>
        <v>83.061575999999988</v>
      </c>
      <c r="J71" s="1"/>
      <c r="K71" s="1"/>
      <c r="L71" s="1"/>
      <c r="M71" s="96">
        <v>83.061575999999988</v>
      </c>
      <c r="N71" s="1">
        <f t="shared" si="4"/>
        <v>0</v>
      </c>
      <c r="O71" s="1"/>
      <c r="P71" s="1"/>
      <c r="Q71" s="1"/>
      <c r="R71" s="1"/>
      <c r="S71" s="1"/>
      <c r="T71" s="1"/>
      <c r="U71" s="17"/>
      <c r="V71" s="17"/>
      <c r="W71" s="1"/>
      <c r="X71" s="1">
        <f t="shared" si="5"/>
        <v>83.061575999999988</v>
      </c>
      <c r="Y71" s="1">
        <f t="shared" si="6"/>
        <v>0</v>
      </c>
      <c r="Z71" s="1">
        <f t="shared" si="2"/>
        <v>0</v>
      </c>
      <c r="AA71" s="1">
        <f t="shared" si="2"/>
        <v>0</v>
      </c>
      <c r="AB71" s="1">
        <f t="shared" si="7"/>
        <v>83.061575999999988</v>
      </c>
    </row>
    <row r="72" spans="1:28" ht="45" customHeight="1" x14ac:dyDescent="0.25">
      <c r="A72" s="16"/>
      <c r="B72" s="3" t="s">
        <v>450</v>
      </c>
      <c r="C72" s="73"/>
      <c r="D72" s="1"/>
      <c r="E72" s="1"/>
      <c r="F72" s="1"/>
      <c r="G72" s="1"/>
      <c r="H72" s="1"/>
      <c r="I72" s="1">
        <f t="shared" ref="I72:I95" si="8">SUM(J72,K72,L72,M72)</f>
        <v>81.185399999999987</v>
      </c>
      <c r="J72" s="1"/>
      <c r="K72" s="1"/>
      <c r="L72" s="1"/>
      <c r="M72" s="96">
        <v>81.185399999999987</v>
      </c>
      <c r="N72" s="1">
        <f t="shared" si="4"/>
        <v>0</v>
      </c>
      <c r="O72" s="1"/>
      <c r="P72" s="1"/>
      <c r="Q72" s="1"/>
      <c r="R72" s="1"/>
      <c r="S72" s="1"/>
      <c r="T72" s="1"/>
      <c r="U72" s="17"/>
      <c r="V72" s="17"/>
      <c r="W72" s="1"/>
      <c r="X72" s="1">
        <f t="shared" ref="X72:X95" si="9">SUM(Y72,Z72,AA72,AB72)</f>
        <v>81.185399999999987</v>
      </c>
      <c r="Y72" s="1">
        <f t="shared" ref="Y72:Z95" si="10">SUM(E72,J72,O72,T72)</f>
        <v>0</v>
      </c>
      <c r="Z72" s="1">
        <f t="shared" si="2"/>
        <v>0</v>
      </c>
      <c r="AA72" s="1">
        <f t="shared" si="2"/>
        <v>0</v>
      </c>
      <c r="AB72" s="1">
        <f t="shared" ref="AB72:AB95" si="11">SUM(H72,M72,R72,W72)</f>
        <v>81.185399999999987</v>
      </c>
    </row>
    <row r="73" spans="1:28" ht="45" customHeight="1" x14ac:dyDescent="0.25">
      <c r="A73" s="16"/>
      <c r="B73" s="3" t="s">
        <v>463</v>
      </c>
      <c r="C73" s="73"/>
      <c r="D73" s="1"/>
      <c r="E73" s="1"/>
      <c r="F73" s="1"/>
      <c r="G73" s="1"/>
      <c r="H73" s="1"/>
      <c r="I73" s="1">
        <f t="shared" si="8"/>
        <v>201.45301200000003</v>
      </c>
      <c r="J73" s="1"/>
      <c r="K73" s="1"/>
      <c r="L73" s="1"/>
      <c r="M73" s="96">
        <v>201.45301200000003</v>
      </c>
      <c r="N73" s="1">
        <f t="shared" si="4"/>
        <v>0</v>
      </c>
      <c r="O73" s="1"/>
      <c r="P73" s="1"/>
      <c r="Q73" s="1"/>
      <c r="R73" s="1"/>
      <c r="S73" s="1"/>
      <c r="T73" s="1"/>
      <c r="U73" s="17"/>
      <c r="V73" s="17"/>
      <c r="W73" s="1"/>
      <c r="X73" s="1">
        <f t="shared" si="9"/>
        <v>201.45301200000003</v>
      </c>
      <c r="Y73" s="1">
        <f t="shared" si="10"/>
        <v>0</v>
      </c>
      <c r="Z73" s="1">
        <f t="shared" si="2"/>
        <v>0</v>
      </c>
      <c r="AA73" s="1">
        <f t="shared" si="2"/>
        <v>0</v>
      </c>
      <c r="AB73" s="1">
        <f t="shared" si="11"/>
        <v>201.45301200000003</v>
      </c>
    </row>
    <row r="74" spans="1:28" ht="34.5" customHeight="1" x14ac:dyDescent="0.25">
      <c r="A74" s="16"/>
      <c r="B74" s="3" t="s">
        <v>440</v>
      </c>
      <c r="C74" s="73"/>
      <c r="D74" s="1"/>
      <c r="E74" s="1"/>
      <c r="F74" s="1"/>
      <c r="G74" s="1"/>
      <c r="H74" s="1"/>
      <c r="I74" s="1">
        <f t="shared" si="8"/>
        <v>48.950807999999995</v>
      </c>
      <c r="J74" s="1"/>
      <c r="K74" s="1"/>
      <c r="L74" s="1"/>
      <c r="M74" s="96">
        <v>48.950807999999995</v>
      </c>
      <c r="N74" s="1">
        <f t="shared" si="4"/>
        <v>0</v>
      </c>
      <c r="O74" s="1"/>
      <c r="P74" s="1"/>
      <c r="Q74" s="1"/>
      <c r="R74" s="1"/>
      <c r="S74" s="1"/>
      <c r="T74" s="1"/>
      <c r="U74" s="17"/>
      <c r="V74" s="17"/>
      <c r="W74" s="1"/>
      <c r="X74" s="1">
        <f t="shared" si="9"/>
        <v>48.950807999999995</v>
      </c>
      <c r="Y74" s="1">
        <f t="shared" si="10"/>
        <v>0</v>
      </c>
      <c r="Z74" s="1">
        <f t="shared" si="2"/>
        <v>0</v>
      </c>
      <c r="AA74" s="1">
        <f t="shared" si="2"/>
        <v>0</v>
      </c>
      <c r="AB74" s="1">
        <f t="shared" si="11"/>
        <v>48.950807999999995</v>
      </c>
    </row>
    <row r="75" spans="1:28" ht="45" customHeight="1" x14ac:dyDescent="0.25">
      <c r="A75" s="16"/>
      <c r="B75" s="3" t="s">
        <v>450</v>
      </c>
      <c r="C75" s="73"/>
      <c r="D75" s="1"/>
      <c r="E75" s="1"/>
      <c r="F75" s="1"/>
      <c r="G75" s="1"/>
      <c r="H75" s="1"/>
      <c r="I75" s="1">
        <f t="shared" si="8"/>
        <v>270.60000000000002</v>
      </c>
      <c r="J75" s="1"/>
      <c r="K75" s="1"/>
      <c r="L75" s="1"/>
      <c r="M75" s="96">
        <v>270.60000000000002</v>
      </c>
      <c r="N75" s="1">
        <f t="shared" si="4"/>
        <v>0</v>
      </c>
      <c r="O75" s="1"/>
      <c r="P75" s="1"/>
      <c r="Q75" s="1"/>
      <c r="R75" s="1"/>
      <c r="S75" s="1"/>
      <c r="T75" s="1"/>
      <c r="U75" s="17"/>
      <c r="V75" s="17"/>
      <c r="W75" s="1"/>
      <c r="X75" s="1">
        <f t="shared" si="9"/>
        <v>270.60000000000002</v>
      </c>
      <c r="Y75" s="1">
        <f t="shared" si="10"/>
        <v>0</v>
      </c>
      <c r="Z75" s="1">
        <f t="shared" si="2"/>
        <v>0</v>
      </c>
      <c r="AA75" s="1">
        <f t="shared" si="2"/>
        <v>0</v>
      </c>
      <c r="AB75" s="1">
        <f t="shared" si="11"/>
        <v>270.60000000000002</v>
      </c>
    </row>
    <row r="76" spans="1:28" ht="45" customHeight="1" x14ac:dyDescent="0.25">
      <c r="A76" s="16"/>
      <c r="B76" s="3" t="s">
        <v>451</v>
      </c>
      <c r="C76" s="73"/>
      <c r="D76" s="1"/>
      <c r="E76" s="1"/>
      <c r="F76" s="1"/>
      <c r="G76" s="1"/>
      <c r="H76" s="1"/>
      <c r="I76" s="1">
        <f t="shared" si="8"/>
        <v>42.7</v>
      </c>
      <c r="J76" s="1"/>
      <c r="K76" s="1"/>
      <c r="L76" s="1"/>
      <c r="M76" s="96">
        <v>42.7</v>
      </c>
      <c r="N76" s="1">
        <f t="shared" si="4"/>
        <v>0</v>
      </c>
      <c r="O76" s="1"/>
      <c r="P76" s="1"/>
      <c r="Q76" s="1"/>
      <c r="R76" s="1"/>
      <c r="S76" s="1"/>
      <c r="T76" s="1"/>
      <c r="U76" s="17"/>
      <c r="V76" s="17"/>
      <c r="W76" s="1"/>
      <c r="X76" s="1">
        <f t="shared" si="9"/>
        <v>42.7</v>
      </c>
      <c r="Y76" s="1">
        <f t="shared" si="10"/>
        <v>0</v>
      </c>
      <c r="Z76" s="1">
        <f t="shared" si="2"/>
        <v>0</v>
      </c>
      <c r="AA76" s="1">
        <f t="shared" si="2"/>
        <v>0</v>
      </c>
      <c r="AB76" s="1">
        <f t="shared" si="11"/>
        <v>42.7</v>
      </c>
    </row>
    <row r="77" spans="1:28" ht="124.5" customHeight="1" x14ac:dyDescent="0.25">
      <c r="A77" s="16"/>
      <c r="B77" s="3" t="s">
        <v>464</v>
      </c>
      <c r="C77" s="73"/>
      <c r="D77" s="1"/>
      <c r="E77" s="1"/>
      <c r="F77" s="1"/>
      <c r="G77" s="1"/>
      <c r="H77" s="1"/>
      <c r="I77" s="1">
        <f t="shared" si="8"/>
        <v>1284</v>
      </c>
      <c r="J77" s="1"/>
      <c r="K77" s="1"/>
      <c r="L77" s="1"/>
      <c r="M77" s="96">
        <v>1284</v>
      </c>
      <c r="N77" s="1">
        <f t="shared" si="4"/>
        <v>0</v>
      </c>
      <c r="O77" s="1"/>
      <c r="P77" s="1"/>
      <c r="Q77" s="1"/>
      <c r="R77" s="1"/>
      <c r="S77" s="1"/>
      <c r="T77" s="1"/>
      <c r="U77" s="17"/>
      <c r="V77" s="17"/>
      <c r="W77" s="1"/>
      <c r="X77" s="1">
        <f t="shared" si="9"/>
        <v>1284</v>
      </c>
      <c r="Y77" s="1">
        <f t="shared" si="10"/>
        <v>0</v>
      </c>
      <c r="Z77" s="1">
        <f t="shared" si="2"/>
        <v>0</v>
      </c>
      <c r="AA77" s="1">
        <f t="shared" si="2"/>
        <v>0</v>
      </c>
      <c r="AB77" s="1">
        <f t="shared" si="11"/>
        <v>1284</v>
      </c>
    </row>
    <row r="78" spans="1:28" ht="45" customHeight="1" x14ac:dyDescent="0.25">
      <c r="A78" s="16"/>
      <c r="B78" s="100" t="s">
        <v>465</v>
      </c>
      <c r="C78" s="73"/>
      <c r="D78" s="1"/>
      <c r="E78" s="1"/>
      <c r="F78" s="1"/>
      <c r="G78" s="1"/>
      <c r="H78" s="1"/>
      <c r="I78" s="1">
        <f t="shared" si="8"/>
        <v>68.835671999999988</v>
      </c>
      <c r="J78" s="1"/>
      <c r="K78" s="1"/>
      <c r="L78" s="1"/>
      <c r="M78" s="96">
        <v>68.835671999999988</v>
      </c>
      <c r="N78" s="1">
        <f t="shared" si="4"/>
        <v>0</v>
      </c>
      <c r="O78" s="1"/>
      <c r="P78" s="1"/>
      <c r="Q78" s="1"/>
      <c r="R78" s="1"/>
      <c r="S78" s="1"/>
      <c r="T78" s="1"/>
      <c r="U78" s="17"/>
      <c r="V78" s="17"/>
      <c r="W78" s="1"/>
      <c r="X78" s="1">
        <f t="shared" si="9"/>
        <v>68.835671999999988</v>
      </c>
      <c r="Y78" s="1">
        <f t="shared" si="10"/>
        <v>0</v>
      </c>
      <c r="Z78" s="1">
        <f t="shared" si="2"/>
        <v>0</v>
      </c>
      <c r="AA78" s="1">
        <f t="shared" si="2"/>
        <v>0</v>
      </c>
      <c r="AB78" s="1">
        <f t="shared" si="11"/>
        <v>68.835671999999988</v>
      </c>
    </row>
    <row r="79" spans="1:28" ht="45" customHeight="1" x14ac:dyDescent="0.25">
      <c r="A79" s="16"/>
      <c r="B79" s="100" t="s">
        <v>466</v>
      </c>
      <c r="C79" s="73"/>
      <c r="D79" s="1"/>
      <c r="E79" s="1"/>
      <c r="F79" s="1"/>
      <c r="G79" s="1"/>
      <c r="H79" s="1"/>
      <c r="I79" s="1">
        <f t="shared" si="8"/>
        <v>188</v>
      </c>
      <c r="J79" s="1"/>
      <c r="K79" s="1"/>
      <c r="L79" s="1"/>
      <c r="M79" s="96">
        <v>188</v>
      </c>
      <c r="N79" s="1">
        <f t="shared" si="4"/>
        <v>0</v>
      </c>
      <c r="O79" s="1"/>
      <c r="P79" s="1"/>
      <c r="Q79" s="1"/>
      <c r="R79" s="1"/>
      <c r="S79" s="1"/>
      <c r="T79" s="1"/>
      <c r="U79" s="17"/>
      <c r="V79" s="17"/>
      <c r="W79" s="1"/>
      <c r="X79" s="1">
        <f t="shared" si="9"/>
        <v>188</v>
      </c>
      <c r="Y79" s="1">
        <f t="shared" si="10"/>
        <v>0</v>
      </c>
      <c r="Z79" s="1">
        <f t="shared" si="2"/>
        <v>0</v>
      </c>
      <c r="AA79" s="1">
        <f t="shared" si="2"/>
        <v>0</v>
      </c>
      <c r="AB79" s="1">
        <f t="shared" si="11"/>
        <v>188</v>
      </c>
    </row>
    <row r="80" spans="1:28" ht="45" customHeight="1" x14ac:dyDescent="0.25">
      <c r="A80" s="16"/>
      <c r="B80" s="3" t="s">
        <v>467</v>
      </c>
      <c r="C80" s="73"/>
      <c r="D80" s="1"/>
      <c r="E80" s="1"/>
      <c r="F80" s="1"/>
      <c r="G80" s="1"/>
      <c r="H80" s="1"/>
      <c r="I80" s="1">
        <f t="shared" si="8"/>
        <v>207.9</v>
      </c>
      <c r="J80" s="1"/>
      <c r="K80" s="1"/>
      <c r="L80" s="1"/>
      <c r="M80" s="96">
        <v>207.9</v>
      </c>
      <c r="N80" s="1">
        <f t="shared" si="4"/>
        <v>0</v>
      </c>
      <c r="O80" s="1"/>
      <c r="P80" s="1"/>
      <c r="Q80" s="1"/>
      <c r="R80" s="1"/>
      <c r="S80" s="1"/>
      <c r="T80" s="1"/>
      <c r="U80" s="17"/>
      <c r="V80" s="17"/>
      <c r="W80" s="1"/>
      <c r="X80" s="1">
        <f t="shared" si="9"/>
        <v>207.9</v>
      </c>
      <c r="Y80" s="1">
        <f t="shared" si="10"/>
        <v>0</v>
      </c>
      <c r="Z80" s="1">
        <f t="shared" si="2"/>
        <v>0</v>
      </c>
      <c r="AA80" s="1">
        <f t="shared" si="2"/>
        <v>0</v>
      </c>
      <c r="AB80" s="1">
        <f t="shared" si="11"/>
        <v>207.9</v>
      </c>
    </row>
    <row r="81" spans="1:28" ht="46.5" customHeight="1" x14ac:dyDescent="0.25">
      <c r="A81" s="16"/>
      <c r="B81" s="3" t="s">
        <v>513</v>
      </c>
      <c r="C81" s="73"/>
      <c r="D81" s="1"/>
      <c r="E81" s="1"/>
      <c r="F81" s="1"/>
      <c r="G81" s="1"/>
      <c r="H81" s="1"/>
      <c r="I81" s="1">
        <f t="shared" si="8"/>
        <v>111.1</v>
      </c>
      <c r="J81" s="1"/>
      <c r="K81" s="1"/>
      <c r="L81" s="1"/>
      <c r="M81" s="101">
        <v>111.1</v>
      </c>
      <c r="N81" s="1">
        <f t="shared" si="4"/>
        <v>0</v>
      </c>
      <c r="O81" s="1"/>
      <c r="P81" s="1"/>
      <c r="Q81" s="1"/>
      <c r="R81" s="1"/>
      <c r="S81" s="1"/>
      <c r="T81" s="1"/>
      <c r="U81" s="17"/>
      <c r="V81" s="17"/>
      <c r="W81" s="1"/>
      <c r="X81" s="1">
        <f t="shared" si="9"/>
        <v>111.1</v>
      </c>
      <c r="Y81" s="1">
        <f t="shared" si="10"/>
        <v>0</v>
      </c>
      <c r="Z81" s="1">
        <f t="shared" si="2"/>
        <v>0</v>
      </c>
      <c r="AA81" s="1">
        <f t="shared" si="2"/>
        <v>0</v>
      </c>
      <c r="AB81" s="1">
        <f t="shared" si="11"/>
        <v>111.1</v>
      </c>
    </row>
    <row r="82" spans="1:28" ht="90" customHeight="1" x14ac:dyDescent="0.25">
      <c r="A82" s="16"/>
      <c r="B82" s="3" t="s">
        <v>468</v>
      </c>
      <c r="C82" s="73"/>
      <c r="D82" s="1"/>
      <c r="E82" s="1"/>
      <c r="F82" s="1"/>
      <c r="G82" s="1"/>
      <c r="H82" s="1"/>
      <c r="I82" s="1">
        <f t="shared" si="8"/>
        <v>232.8</v>
      </c>
      <c r="J82" s="1"/>
      <c r="K82" s="1"/>
      <c r="L82" s="1"/>
      <c r="M82" s="101">
        <v>232.8</v>
      </c>
      <c r="N82" s="1">
        <f t="shared" si="4"/>
        <v>0</v>
      </c>
      <c r="O82" s="1"/>
      <c r="P82" s="1"/>
      <c r="Q82" s="1"/>
      <c r="R82" s="1"/>
      <c r="S82" s="1"/>
      <c r="T82" s="1"/>
      <c r="U82" s="17"/>
      <c r="V82" s="17"/>
      <c r="W82" s="1"/>
      <c r="X82" s="1">
        <f t="shared" si="9"/>
        <v>232.8</v>
      </c>
      <c r="Y82" s="1">
        <f t="shared" si="10"/>
        <v>0</v>
      </c>
      <c r="Z82" s="1">
        <f t="shared" si="2"/>
        <v>0</v>
      </c>
      <c r="AA82" s="1">
        <f t="shared" si="2"/>
        <v>0</v>
      </c>
      <c r="AB82" s="1">
        <f t="shared" si="11"/>
        <v>232.8</v>
      </c>
    </row>
    <row r="83" spans="1:28" ht="117" customHeight="1" x14ac:dyDescent="0.25">
      <c r="A83" s="16"/>
      <c r="B83" s="100" t="s">
        <v>469</v>
      </c>
      <c r="C83" s="73"/>
      <c r="D83" s="1"/>
      <c r="E83" s="1"/>
      <c r="F83" s="1"/>
      <c r="G83" s="1"/>
      <c r="H83" s="1"/>
      <c r="I83" s="1">
        <f t="shared" si="8"/>
        <v>2184.9</v>
      </c>
      <c r="J83" s="1"/>
      <c r="K83" s="1"/>
      <c r="L83" s="1"/>
      <c r="M83" s="101">
        <v>2184.9</v>
      </c>
      <c r="N83" s="1">
        <f t="shared" si="4"/>
        <v>0</v>
      </c>
      <c r="O83" s="1"/>
      <c r="P83" s="1"/>
      <c r="Q83" s="1"/>
      <c r="R83" s="1"/>
      <c r="S83" s="1"/>
      <c r="T83" s="1"/>
      <c r="U83" s="17"/>
      <c r="V83" s="17"/>
      <c r="W83" s="1"/>
      <c r="X83" s="1">
        <f t="shared" si="9"/>
        <v>2184.9</v>
      </c>
      <c r="Y83" s="1">
        <f t="shared" si="10"/>
        <v>0</v>
      </c>
      <c r="Z83" s="1">
        <f t="shared" si="2"/>
        <v>0</v>
      </c>
      <c r="AA83" s="1">
        <f t="shared" si="2"/>
        <v>0</v>
      </c>
      <c r="AB83" s="1">
        <f t="shared" si="11"/>
        <v>2184.9</v>
      </c>
    </row>
    <row r="84" spans="1:28" ht="60" customHeight="1" x14ac:dyDescent="0.25">
      <c r="A84" s="16"/>
      <c r="B84" s="100" t="s">
        <v>470</v>
      </c>
      <c r="C84" s="73"/>
      <c r="D84" s="1"/>
      <c r="E84" s="1"/>
      <c r="F84" s="1"/>
      <c r="G84" s="1"/>
      <c r="H84" s="1"/>
      <c r="I84" s="1">
        <f t="shared" si="8"/>
        <v>2010.3</v>
      </c>
      <c r="J84" s="1"/>
      <c r="K84" s="1"/>
      <c r="L84" s="1"/>
      <c r="M84" s="101">
        <v>2010.3</v>
      </c>
      <c r="N84" s="1">
        <f t="shared" si="4"/>
        <v>0</v>
      </c>
      <c r="O84" s="1"/>
      <c r="P84" s="1"/>
      <c r="Q84" s="1"/>
      <c r="R84" s="1"/>
      <c r="S84" s="1"/>
      <c r="T84" s="1"/>
      <c r="U84" s="17"/>
      <c r="V84" s="17"/>
      <c r="W84" s="1"/>
      <c r="X84" s="1">
        <f t="shared" si="9"/>
        <v>2010.3</v>
      </c>
      <c r="Y84" s="1">
        <f t="shared" si="10"/>
        <v>0</v>
      </c>
      <c r="Z84" s="1">
        <f t="shared" si="2"/>
        <v>0</v>
      </c>
      <c r="AA84" s="1">
        <f t="shared" si="2"/>
        <v>0</v>
      </c>
      <c r="AB84" s="1">
        <f t="shared" si="11"/>
        <v>2010.3</v>
      </c>
    </row>
    <row r="85" spans="1:28" ht="126" customHeight="1" x14ac:dyDescent="0.25">
      <c r="A85" s="16"/>
      <c r="B85" s="100" t="s">
        <v>471</v>
      </c>
      <c r="C85" s="73"/>
      <c r="D85" s="1"/>
      <c r="E85" s="1"/>
      <c r="F85" s="1"/>
      <c r="G85" s="1"/>
      <c r="H85" s="1"/>
      <c r="I85" s="1">
        <f t="shared" si="8"/>
        <v>482.1</v>
      </c>
      <c r="J85" s="1"/>
      <c r="K85" s="1"/>
      <c r="L85" s="1"/>
      <c r="M85" s="101">
        <v>482.1</v>
      </c>
      <c r="N85" s="1">
        <f t="shared" si="4"/>
        <v>0</v>
      </c>
      <c r="O85" s="1"/>
      <c r="P85" s="1"/>
      <c r="Q85" s="1"/>
      <c r="R85" s="1"/>
      <c r="S85" s="1"/>
      <c r="T85" s="1"/>
      <c r="U85" s="17"/>
      <c r="V85" s="17"/>
      <c r="W85" s="1"/>
      <c r="X85" s="1">
        <f t="shared" si="9"/>
        <v>482.1</v>
      </c>
      <c r="Y85" s="1">
        <f t="shared" si="10"/>
        <v>0</v>
      </c>
      <c r="Z85" s="1">
        <f t="shared" si="2"/>
        <v>0</v>
      </c>
      <c r="AA85" s="1">
        <f t="shared" ref="AA85:AA95" si="12">SUM(G85,L85,Q85,V85)</f>
        <v>0</v>
      </c>
      <c r="AB85" s="1">
        <f t="shared" si="11"/>
        <v>482.1</v>
      </c>
    </row>
    <row r="86" spans="1:28" ht="28.5" customHeight="1" x14ac:dyDescent="0.25">
      <c r="A86" s="16"/>
      <c r="B86" s="100" t="s">
        <v>472</v>
      </c>
      <c r="C86" s="73"/>
      <c r="D86" s="1"/>
      <c r="E86" s="1"/>
      <c r="F86" s="1"/>
      <c r="G86" s="1"/>
      <c r="H86" s="1"/>
      <c r="I86" s="1">
        <f t="shared" si="8"/>
        <v>246.8</v>
      </c>
      <c r="J86" s="1"/>
      <c r="K86" s="1"/>
      <c r="L86" s="1"/>
      <c r="M86" s="101">
        <v>246.8</v>
      </c>
      <c r="N86" s="1">
        <f t="shared" si="4"/>
        <v>0</v>
      </c>
      <c r="O86" s="1"/>
      <c r="P86" s="1"/>
      <c r="Q86" s="1"/>
      <c r="R86" s="1"/>
      <c r="S86" s="1"/>
      <c r="T86" s="1"/>
      <c r="U86" s="17"/>
      <c r="V86" s="17"/>
      <c r="W86" s="1"/>
      <c r="X86" s="1">
        <f t="shared" si="9"/>
        <v>246.8</v>
      </c>
      <c r="Y86" s="1">
        <f t="shared" si="10"/>
        <v>0</v>
      </c>
      <c r="Z86" s="1">
        <f t="shared" si="2"/>
        <v>0</v>
      </c>
      <c r="AA86" s="1">
        <f t="shared" si="12"/>
        <v>0</v>
      </c>
      <c r="AB86" s="1">
        <f t="shared" si="11"/>
        <v>246.8</v>
      </c>
    </row>
    <row r="87" spans="1:28" ht="30.75" customHeight="1" x14ac:dyDescent="0.25">
      <c r="A87" s="16"/>
      <c r="B87" s="100" t="s">
        <v>473</v>
      </c>
      <c r="C87" s="73"/>
      <c r="D87" s="1"/>
      <c r="E87" s="1"/>
      <c r="F87" s="1"/>
      <c r="G87" s="1"/>
      <c r="H87" s="1"/>
      <c r="I87" s="1">
        <f t="shared" si="8"/>
        <v>397.2</v>
      </c>
      <c r="J87" s="1"/>
      <c r="K87" s="1"/>
      <c r="L87" s="1"/>
      <c r="M87" s="101">
        <v>397.2</v>
      </c>
      <c r="N87" s="1">
        <f t="shared" si="4"/>
        <v>0</v>
      </c>
      <c r="O87" s="1"/>
      <c r="P87" s="1"/>
      <c r="Q87" s="1"/>
      <c r="R87" s="1"/>
      <c r="S87" s="1"/>
      <c r="T87" s="1"/>
      <c r="U87" s="17"/>
      <c r="V87" s="17"/>
      <c r="W87" s="1"/>
      <c r="X87" s="1">
        <f t="shared" si="9"/>
        <v>397.2</v>
      </c>
      <c r="Y87" s="1">
        <f t="shared" si="10"/>
        <v>0</v>
      </c>
      <c r="Z87" s="1">
        <f t="shared" si="2"/>
        <v>0</v>
      </c>
      <c r="AA87" s="1">
        <f t="shared" si="12"/>
        <v>0</v>
      </c>
      <c r="AB87" s="1">
        <f t="shared" si="11"/>
        <v>397.2</v>
      </c>
    </row>
    <row r="88" spans="1:28" ht="25.5" customHeight="1" x14ac:dyDescent="0.25">
      <c r="A88" s="16"/>
      <c r="B88" s="100" t="s">
        <v>474</v>
      </c>
      <c r="C88" s="73"/>
      <c r="D88" s="1"/>
      <c r="E88" s="1"/>
      <c r="F88" s="1"/>
      <c r="G88" s="1"/>
      <c r="H88" s="1"/>
      <c r="I88" s="1">
        <f t="shared" si="8"/>
        <v>385.1</v>
      </c>
      <c r="J88" s="1"/>
      <c r="K88" s="1"/>
      <c r="L88" s="1"/>
      <c r="M88" s="101">
        <v>385.1</v>
      </c>
      <c r="N88" s="1">
        <f t="shared" si="4"/>
        <v>0</v>
      </c>
      <c r="O88" s="1"/>
      <c r="P88" s="1"/>
      <c r="Q88" s="1"/>
      <c r="R88" s="1"/>
      <c r="S88" s="1"/>
      <c r="T88" s="1"/>
      <c r="U88" s="17"/>
      <c r="V88" s="17"/>
      <c r="W88" s="1"/>
      <c r="X88" s="1">
        <f t="shared" si="9"/>
        <v>385.1</v>
      </c>
      <c r="Y88" s="1">
        <f t="shared" si="10"/>
        <v>0</v>
      </c>
      <c r="Z88" s="1">
        <f t="shared" si="2"/>
        <v>0</v>
      </c>
      <c r="AA88" s="1">
        <f t="shared" si="12"/>
        <v>0</v>
      </c>
      <c r="AB88" s="1">
        <f t="shared" si="11"/>
        <v>385.1</v>
      </c>
    </row>
    <row r="89" spans="1:28" ht="108.75" customHeight="1" x14ac:dyDescent="0.25">
      <c r="A89" s="16"/>
      <c r="B89" s="100" t="s">
        <v>475</v>
      </c>
      <c r="C89" s="73"/>
      <c r="D89" s="1"/>
      <c r="E89" s="1"/>
      <c r="F89" s="1"/>
      <c r="G89" s="1"/>
      <c r="H89" s="1"/>
      <c r="I89" s="1">
        <f t="shared" si="8"/>
        <v>723.6</v>
      </c>
      <c r="J89" s="1"/>
      <c r="K89" s="1"/>
      <c r="L89" s="1"/>
      <c r="M89" s="96">
        <v>723.6</v>
      </c>
      <c r="N89" s="1">
        <f t="shared" si="4"/>
        <v>0</v>
      </c>
      <c r="O89" s="1"/>
      <c r="P89" s="1"/>
      <c r="Q89" s="1"/>
      <c r="R89" s="1"/>
      <c r="S89" s="1"/>
      <c r="T89" s="1"/>
      <c r="U89" s="17"/>
      <c r="V89" s="17"/>
      <c r="W89" s="1"/>
      <c r="X89" s="1">
        <f t="shared" si="9"/>
        <v>723.6</v>
      </c>
      <c r="Y89" s="1">
        <f t="shared" si="10"/>
        <v>0</v>
      </c>
      <c r="Z89" s="1">
        <f t="shared" si="2"/>
        <v>0</v>
      </c>
      <c r="AA89" s="1">
        <f t="shared" si="12"/>
        <v>0</v>
      </c>
      <c r="AB89" s="1">
        <f t="shared" si="11"/>
        <v>723.6</v>
      </c>
    </row>
    <row r="90" spans="1:28" ht="30" customHeight="1" x14ac:dyDescent="0.25">
      <c r="A90" s="16"/>
      <c r="B90" s="100" t="s">
        <v>514</v>
      </c>
      <c r="C90" s="73"/>
      <c r="D90" s="1"/>
      <c r="E90" s="1"/>
      <c r="F90" s="1"/>
      <c r="G90" s="1"/>
      <c r="H90" s="1"/>
      <c r="I90" s="1">
        <f t="shared" si="8"/>
        <v>0</v>
      </c>
      <c r="J90" s="1"/>
      <c r="K90" s="1"/>
      <c r="L90" s="1"/>
      <c r="M90" s="96"/>
      <c r="N90" s="1">
        <f t="shared" si="4"/>
        <v>151.80000000000001</v>
      </c>
      <c r="O90" s="1">
        <v>151.80000000000001</v>
      </c>
      <c r="P90" s="1"/>
      <c r="Q90" s="1"/>
      <c r="R90" s="1"/>
      <c r="S90" s="1"/>
      <c r="T90" s="1"/>
      <c r="U90" s="17"/>
      <c r="V90" s="17"/>
      <c r="W90" s="1"/>
      <c r="X90" s="1">
        <f t="shared" si="9"/>
        <v>151.80000000000001</v>
      </c>
      <c r="Y90" s="1">
        <f t="shared" si="10"/>
        <v>151.80000000000001</v>
      </c>
      <c r="Z90" s="1">
        <f t="shared" si="2"/>
        <v>0</v>
      </c>
      <c r="AA90" s="1">
        <f t="shared" si="12"/>
        <v>0</v>
      </c>
      <c r="AB90" s="1">
        <f t="shared" si="11"/>
        <v>0</v>
      </c>
    </row>
    <row r="91" spans="1:28" ht="40.5" customHeight="1" x14ac:dyDescent="0.25">
      <c r="A91" s="16"/>
      <c r="B91" s="100" t="s">
        <v>515</v>
      </c>
      <c r="C91" s="73"/>
      <c r="D91" s="1"/>
      <c r="E91" s="1"/>
      <c r="F91" s="1"/>
      <c r="G91" s="1"/>
      <c r="H91" s="1"/>
      <c r="I91" s="1">
        <f t="shared" si="8"/>
        <v>0</v>
      </c>
      <c r="J91" s="1"/>
      <c r="K91" s="1"/>
      <c r="L91" s="1"/>
      <c r="M91" s="96"/>
      <c r="N91" s="1">
        <f t="shared" si="4"/>
        <v>39</v>
      </c>
      <c r="O91" s="1">
        <v>39</v>
      </c>
      <c r="P91" s="1"/>
      <c r="Q91" s="1"/>
      <c r="R91" s="1"/>
      <c r="S91" s="1"/>
      <c r="T91" s="1"/>
      <c r="U91" s="17"/>
      <c r="V91" s="17"/>
      <c r="W91" s="1"/>
      <c r="X91" s="1">
        <f t="shared" si="9"/>
        <v>39</v>
      </c>
      <c r="Y91" s="1">
        <f t="shared" si="10"/>
        <v>39</v>
      </c>
      <c r="Z91" s="1">
        <f t="shared" si="2"/>
        <v>0</v>
      </c>
      <c r="AA91" s="1">
        <f t="shared" si="12"/>
        <v>0</v>
      </c>
      <c r="AB91" s="1">
        <f t="shared" si="11"/>
        <v>0</v>
      </c>
    </row>
    <row r="92" spans="1:28" ht="48" customHeight="1" x14ac:dyDescent="0.25">
      <c r="A92" s="16"/>
      <c r="B92" s="100" t="s">
        <v>516</v>
      </c>
      <c r="C92" s="73"/>
      <c r="D92" s="1"/>
      <c r="E92" s="1"/>
      <c r="F92" s="1"/>
      <c r="G92" s="1"/>
      <c r="H92" s="1"/>
      <c r="I92" s="1">
        <f t="shared" si="8"/>
        <v>0</v>
      </c>
      <c r="J92" s="1"/>
      <c r="K92" s="1"/>
      <c r="L92" s="1"/>
      <c r="M92" s="96"/>
      <c r="N92" s="1">
        <f t="shared" si="4"/>
        <v>81.099999999999994</v>
      </c>
      <c r="O92" s="1">
        <v>81.099999999999994</v>
      </c>
      <c r="P92" s="1"/>
      <c r="Q92" s="1"/>
      <c r="R92" s="1"/>
      <c r="S92" s="1"/>
      <c r="T92" s="1"/>
      <c r="U92" s="17"/>
      <c r="V92" s="17"/>
      <c r="W92" s="1"/>
      <c r="X92" s="1">
        <f t="shared" si="9"/>
        <v>81.099999999999994</v>
      </c>
      <c r="Y92" s="1">
        <f t="shared" si="10"/>
        <v>81.099999999999994</v>
      </c>
      <c r="Z92" s="1">
        <f t="shared" si="2"/>
        <v>0</v>
      </c>
      <c r="AA92" s="1">
        <f t="shared" si="12"/>
        <v>0</v>
      </c>
      <c r="AB92" s="1">
        <f t="shared" si="11"/>
        <v>0</v>
      </c>
    </row>
    <row r="93" spans="1:28" ht="30" hidden="1" customHeight="1" x14ac:dyDescent="0.3">
      <c r="A93" s="80"/>
      <c r="B93" s="102" t="s">
        <v>295</v>
      </c>
      <c r="C93" s="79"/>
      <c r="D93" s="1">
        <f t="shared" si="0"/>
        <v>0</v>
      </c>
      <c r="E93" s="1"/>
      <c r="F93" s="1"/>
      <c r="G93" s="1"/>
      <c r="H93" s="1"/>
      <c r="I93" s="1">
        <f t="shared" si="8"/>
        <v>0</v>
      </c>
      <c r="J93" s="1"/>
      <c r="K93" s="1"/>
      <c r="L93" s="1"/>
      <c r="M93" s="1"/>
      <c r="N93" s="1">
        <f t="shared" si="4"/>
        <v>0</v>
      </c>
      <c r="O93" s="1"/>
      <c r="P93" s="1"/>
      <c r="Q93" s="1"/>
      <c r="R93" s="1"/>
      <c r="S93" s="1">
        <f t="shared" ref="S93" si="13">SUM(T93,U93,V93,W93)</f>
        <v>0</v>
      </c>
      <c r="T93" s="17"/>
      <c r="U93" s="17"/>
      <c r="V93" s="17"/>
      <c r="W93" s="17"/>
      <c r="X93" s="4">
        <f t="shared" si="9"/>
        <v>0</v>
      </c>
      <c r="Y93" s="4">
        <f t="shared" si="10"/>
        <v>0</v>
      </c>
      <c r="Z93" s="4">
        <f t="shared" si="2"/>
        <v>0</v>
      </c>
      <c r="AA93" s="4">
        <f t="shared" si="12"/>
        <v>0</v>
      </c>
      <c r="AB93" s="4">
        <f t="shared" si="11"/>
        <v>0</v>
      </c>
    </row>
    <row r="94" spans="1:28" ht="27.75" customHeight="1" x14ac:dyDescent="0.25">
      <c r="A94" s="16">
        <v>2</v>
      </c>
      <c r="B94" s="2" t="s">
        <v>517</v>
      </c>
      <c r="C94" s="73"/>
      <c r="D94" s="4"/>
      <c r="E94" s="4"/>
      <c r="F94" s="4"/>
      <c r="G94" s="4"/>
      <c r="H94" s="4"/>
      <c r="I94" s="4">
        <f t="shared" si="8"/>
        <v>698.8</v>
      </c>
      <c r="J94" s="4">
        <f>J95</f>
        <v>0</v>
      </c>
      <c r="K94" s="4">
        <f t="shared" ref="K94:M94" si="14">K95</f>
        <v>0</v>
      </c>
      <c r="L94" s="4">
        <f t="shared" si="14"/>
        <v>0</v>
      </c>
      <c r="M94" s="4">
        <f t="shared" si="14"/>
        <v>698.8</v>
      </c>
      <c r="N94" s="4"/>
      <c r="O94" s="4"/>
      <c r="P94" s="4"/>
      <c r="Q94" s="4"/>
      <c r="R94" s="4"/>
      <c r="S94" s="4"/>
      <c r="T94" s="5"/>
      <c r="U94" s="5"/>
      <c r="V94" s="5"/>
      <c r="W94" s="5"/>
      <c r="X94" s="4">
        <f t="shared" si="9"/>
        <v>698.8</v>
      </c>
      <c r="Y94" s="4">
        <f t="shared" si="10"/>
        <v>0</v>
      </c>
      <c r="Z94" s="4">
        <f t="shared" si="10"/>
        <v>0</v>
      </c>
      <c r="AA94" s="4">
        <f t="shared" si="12"/>
        <v>0</v>
      </c>
      <c r="AB94" s="4">
        <f t="shared" si="11"/>
        <v>698.8</v>
      </c>
    </row>
    <row r="95" spans="1:28" ht="43.5" customHeight="1" x14ac:dyDescent="0.25">
      <c r="A95" s="80"/>
      <c r="B95" s="3" t="s">
        <v>282</v>
      </c>
      <c r="C95" s="79"/>
      <c r="D95" s="1"/>
      <c r="E95" s="1"/>
      <c r="F95" s="1"/>
      <c r="G95" s="1"/>
      <c r="H95" s="1"/>
      <c r="I95" s="1">
        <f t="shared" si="8"/>
        <v>698.8</v>
      </c>
      <c r="J95" s="1"/>
      <c r="K95" s="1"/>
      <c r="L95" s="1"/>
      <c r="M95" s="1">
        <v>698.8</v>
      </c>
      <c r="N95" s="1"/>
      <c r="O95" s="1"/>
      <c r="P95" s="1"/>
      <c r="Q95" s="1"/>
      <c r="R95" s="1"/>
      <c r="S95" s="1"/>
      <c r="T95" s="17"/>
      <c r="U95" s="17"/>
      <c r="V95" s="17"/>
      <c r="W95" s="17"/>
      <c r="X95" s="1">
        <f t="shared" si="9"/>
        <v>698.8</v>
      </c>
      <c r="Y95" s="1">
        <f t="shared" si="10"/>
        <v>0</v>
      </c>
      <c r="Z95" s="1">
        <f t="shared" si="10"/>
        <v>0</v>
      </c>
      <c r="AA95" s="1">
        <f t="shared" si="12"/>
        <v>0</v>
      </c>
      <c r="AB95" s="143">
        <f t="shared" si="11"/>
        <v>698.8</v>
      </c>
    </row>
    <row r="96" spans="1:28" ht="26.25" customHeight="1" x14ac:dyDescent="0.25">
      <c r="A96" s="458" t="s">
        <v>250</v>
      </c>
      <c r="B96" s="459"/>
      <c r="C96" s="74"/>
      <c r="D96" s="4">
        <f>SUM(E96:H96)</f>
        <v>0</v>
      </c>
      <c r="E96" s="4">
        <f t="shared" ref="E96:H96" si="15">E7</f>
        <v>0</v>
      </c>
      <c r="F96" s="4">
        <f t="shared" si="15"/>
        <v>0</v>
      </c>
      <c r="G96" s="4">
        <f t="shared" si="15"/>
        <v>0</v>
      </c>
      <c r="H96" s="4">
        <f t="shared" si="15"/>
        <v>0</v>
      </c>
      <c r="I96" s="4">
        <f>SUM(J96:M96)</f>
        <v>33428.568991199987</v>
      </c>
      <c r="J96" s="4">
        <f>J7+J94</f>
        <v>0</v>
      </c>
      <c r="K96" s="4">
        <f t="shared" ref="K96:L96" si="16">K7+K94</f>
        <v>0</v>
      </c>
      <c r="L96" s="4">
        <f t="shared" si="16"/>
        <v>0</v>
      </c>
      <c r="M96" s="4">
        <f>M7+M94</f>
        <v>33428.568991199987</v>
      </c>
      <c r="N96" s="4">
        <f>SUM(O96:R96)</f>
        <v>271.89999999999998</v>
      </c>
      <c r="O96" s="4">
        <f>O7</f>
        <v>271.89999999999998</v>
      </c>
      <c r="P96" s="4">
        <f t="shared" ref="P96:R96" si="17">P7</f>
        <v>0</v>
      </c>
      <c r="Q96" s="4">
        <f t="shared" si="17"/>
        <v>0</v>
      </c>
      <c r="R96" s="4">
        <f t="shared" si="17"/>
        <v>0</v>
      </c>
      <c r="S96" s="4">
        <f>SUM(T96:W96)</f>
        <v>0</v>
      </c>
      <c r="T96" s="4">
        <f>T7</f>
        <v>0</v>
      </c>
      <c r="U96" s="4">
        <f t="shared" ref="U96:W96" si="18">U7</f>
        <v>0</v>
      </c>
      <c r="V96" s="4">
        <f t="shared" si="18"/>
        <v>0</v>
      </c>
      <c r="W96" s="4">
        <f t="shared" si="18"/>
        <v>0</v>
      </c>
      <c r="X96" s="4">
        <f>SUM(Y96:AB96)</f>
        <v>33700.468991199989</v>
      </c>
      <c r="Y96" s="4">
        <f>Y7+Y94</f>
        <v>271.89999999999998</v>
      </c>
      <c r="Z96" s="4">
        <f t="shared" ref="Z96:AB96" si="19">Z7+Z94</f>
        <v>0</v>
      </c>
      <c r="AA96" s="4">
        <f t="shared" si="19"/>
        <v>0</v>
      </c>
      <c r="AB96" s="4">
        <f t="shared" si="19"/>
        <v>33428.568991199987</v>
      </c>
    </row>
    <row r="97" spans="1:28" ht="27" customHeight="1" x14ac:dyDescent="0.25">
      <c r="A97" s="457" t="s">
        <v>277</v>
      </c>
      <c r="B97" s="457"/>
      <c r="C97" s="3"/>
      <c r="D97" s="18">
        <f>D96/X96*100</f>
        <v>0</v>
      </c>
      <c r="E97" s="18"/>
      <c r="F97" s="18"/>
      <c r="G97" s="18"/>
      <c r="H97" s="18"/>
      <c r="I97" s="18">
        <f>I96/X96*100</f>
        <v>99.193186302330091</v>
      </c>
      <c r="J97" s="18"/>
      <c r="K97" s="18"/>
      <c r="L97" s="18"/>
      <c r="M97" s="18"/>
      <c r="N97" s="18">
        <f>N96/X96*100</f>
        <v>0.80681369766990396</v>
      </c>
      <c r="O97" s="18"/>
      <c r="P97" s="18"/>
      <c r="Q97" s="18"/>
      <c r="R97" s="18"/>
      <c r="S97" s="18">
        <f>S96/X96*100</f>
        <v>0</v>
      </c>
      <c r="T97" s="19"/>
      <c r="U97" s="19"/>
      <c r="V97" s="19"/>
      <c r="W97" s="19"/>
      <c r="X97" s="18">
        <f>SUM(D97,I97,N97,S97)</f>
        <v>100</v>
      </c>
      <c r="Y97" s="19"/>
      <c r="Z97" s="19"/>
      <c r="AA97" s="19"/>
      <c r="AB97" s="19"/>
    </row>
    <row r="98" spans="1:28" ht="27" customHeight="1" x14ac:dyDescent="0.25">
      <c r="A98" s="28"/>
      <c r="B98" s="28"/>
      <c r="C98" s="76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8"/>
      <c r="U98" s="78"/>
      <c r="V98" s="78"/>
      <c r="W98" s="78"/>
      <c r="X98" s="77"/>
      <c r="Y98" s="78"/>
      <c r="Z98" s="78"/>
      <c r="AA98" s="78"/>
      <c r="AB98" s="78"/>
    </row>
    <row r="99" spans="1:28" s="21" customFormat="1" ht="128.25" customHeight="1" x14ac:dyDescent="0.3">
      <c r="A99" s="23"/>
      <c r="B99" s="462" t="s">
        <v>40</v>
      </c>
      <c r="C99" s="462"/>
      <c r="D99" s="462"/>
      <c r="E99" s="462"/>
      <c r="F99" s="462"/>
      <c r="G99" s="22"/>
      <c r="H99" s="22"/>
      <c r="I99" s="466" t="s">
        <v>278</v>
      </c>
      <c r="J99" s="466"/>
      <c r="K99" s="466"/>
      <c r="L99" s="466"/>
      <c r="M99" s="466"/>
      <c r="N99" s="23"/>
      <c r="O99" s="23"/>
      <c r="P99" s="23"/>
      <c r="Q99" s="23"/>
      <c r="R99" s="23"/>
      <c r="S99" s="467" t="s">
        <v>41</v>
      </c>
      <c r="T99" s="467"/>
      <c r="U99" s="467"/>
      <c r="V99" s="467"/>
      <c r="W99" s="467"/>
    </row>
    <row r="100" spans="1:28" s="20" customFormat="1" ht="27.75" customHeight="1" x14ac:dyDescent="0.25">
      <c r="A100" s="81"/>
      <c r="B100" s="456" t="s">
        <v>252</v>
      </c>
      <c r="C100" s="456"/>
      <c r="D100" s="456"/>
      <c r="E100" s="456"/>
      <c r="F100" s="456"/>
      <c r="G100" s="24"/>
      <c r="H100" s="24"/>
      <c r="J100" s="91"/>
      <c r="K100" s="81" t="s">
        <v>253</v>
      </c>
      <c r="L100" s="91"/>
      <c r="N100" s="24"/>
      <c r="O100" s="24"/>
      <c r="P100" s="24"/>
      <c r="S100" s="389" t="s">
        <v>279</v>
      </c>
      <c r="T100" s="389"/>
      <c r="U100" s="389"/>
      <c r="V100" s="389"/>
      <c r="W100" s="389"/>
    </row>
    <row r="101" spans="1:28" x14ac:dyDescent="0.3">
      <c r="B101" s="106"/>
    </row>
    <row r="102" spans="1:28" x14ac:dyDescent="0.3">
      <c r="B102" s="106"/>
    </row>
    <row r="103" spans="1:28" x14ac:dyDescent="0.3">
      <c r="B103" s="106"/>
    </row>
    <row r="104" spans="1:28" x14ac:dyDescent="0.3">
      <c r="B104" s="106"/>
    </row>
    <row r="105" spans="1:28" x14ac:dyDescent="0.25">
      <c r="B105" s="76"/>
    </row>
    <row r="106" spans="1:28" x14ac:dyDescent="0.25">
      <c r="B106" s="76"/>
    </row>
    <row r="107" spans="1:28" x14ac:dyDescent="0.25">
      <c r="B107" s="76"/>
    </row>
    <row r="108" spans="1:28" x14ac:dyDescent="0.25">
      <c r="B108" s="107"/>
    </row>
    <row r="109" spans="1:28" x14ac:dyDescent="0.25">
      <c r="B109" s="97"/>
    </row>
    <row r="110" spans="1:28" x14ac:dyDescent="0.25">
      <c r="B110" s="97"/>
    </row>
    <row r="111" spans="1:28" ht="20.25" customHeight="1" x14ac:dyDescent="0.25">
      <c r="B111" s="76"/>
    </row>
    <row r="112" spans="1:28" x14ac:dyDescent="0.25">
      <c r="B112" s="76"/>
    </row>
    <row r="113" spans="2:2" x14ac:dyDescent="0.25">
      <c r="B113" s="76"/>
    </row>
    <row r="114" spans="2:2" x14ac:dyDescent="0.25">
      <c r="B114" s="76"/>
    </row>
    <row r="115" spans="2:2" x14ac:dyDescent="0.25">
      <c r="B115" s="76"/>
    </row>
    <row r="116" spans="2:2" x14ac:dyDescent="0.25">
      <c r="B116" s="76"/>
    </row>
    <row r="117" spans="2:2" x14ac:dyDescent="0.25">
      <c r="B117" s="76"/>
    </row>
    <row r="118" spans="2:2" x14ac:dyDescent="0.25">
      <c r="B118" s="76"/>
    </row>
    <row r="119" spans="2:2" x14ac:dyDescent="0.25">
      <c r="B119" s="76"/>
    </row>
    <row r="120" spans="2:2" x14ac:dyDescent="0.25">
      <c r="B120" s="108"/>
    </row>
    <row r="121" spans="2:2" x14ac:dyDescent="0.25">
      <c r="B121" s="76"/>
    </row>
    <row r="122" spans="2:2" x14ac:dyDescent="0.25">
      <c r="B122" s="76"/>
    </row>
    <row r="123" spans="2:2" x14ac:dyDescent="0.25">
      <c r="B123" s="76"/>
    </row>
    <row r="124" spans="2:2" x14ac:dyDescent="0.25">
      <c r="B124" s="76"/>
    </row>
    <row r="125" spans="2:2" x14ac:dyDescent="0.25">
      <c r="B125" s="76"/>
    </row>
    <row r="126" spans="2:2" x14ac:dyDescent="0.25">
      <c r="B126" s="76"/>
    </row>
    <row r="127" spans="2:2" x14ac:dyDescent="0.25">
      <c r="B127" s="76"/>
    </row>
    <row r="128" spans="2:2" x14ac:dyDescent="0.25">
      <c r="B128" s="76"/>
    </row>
    <row r="129" spans="2:2" x14ac:dyDescent="0.25">
      <c r="B129" s="76"/>
    </row>
    <row r="130" spans="2:2" x14ac:dyDescent="0.25">
      <c r="B130" s="76"/>
    </row>
    <row r="131" spans="2:2" x14ac:dyDescent="0.25">
      <c r="B131" s="76"/>
    </row>
    <row r="132" spans="2:2" x14ac:dyDescent="0.25">
      <c r="B132" s="76"/>
    </row>
    <row r="133" spans="2:2" x14ac:dyDescent="0.25">
      <c r="B133" s="76"/>
    </row>
    <row r="134" spans="2:2" x14ac:dyDescent="0.25">
      <c r="B134" s="76"/>
    </row>
    <row r="135" spans="2:2" x14ac:dyDescent="0.25">
      <c r="B135" s="76"/>
    </row>
    <row r="136" spans="2:2" x14ac:dyDescent="0.25">
      <c r="B136" s="76"/>
    </row>
    <row r="137" spans="2:2" x14ac:dyDescent="0.25">
      <c r="B137" s="76"/>
    </row>
    <row r="138" spans="2:2" x14ac:dyDescent="0.25">
      <c r="B138" s="108"/>
    </row>
    <row r="139" spans="2:2" x14ac:dyDescent="0.25">
      <c r="B139" s="108"/>
    </row>
    <row r="140" spans="2:2" x14ac:dyDescent="0.25">
      <c r="B140" s="108"/>
    </row>
    <row r="141" spans="2:2" x14ac:dyDescent="0.25">
      <c r="B141" s="108"/>
    </row>
    <row r="142" spans="2:2" x14ac:dyDescent="0.25">
      <c r="B142" s="76"/>
    </row>
    <row r="143" spans="2:2" x14ac:dyDescent="0.25">
      <c r="B143" s="108"/>
    </row>
    <row r="144" spans="2:2" x14ac:dyDescent="0.25">
      <c r="B144" s="108"/>
    </row>
    <row r="145" spans="2:2" x14ac:dyDescent="0.25">
      <c r="B145" s="76"/>
    </row>
    <row r="146" spans="2:2" x14ac:dyDescent="0.25">
      <c r="B146" s="76"/>
    </row>
    <row r="147" spans="2:2" x14ac:dyDescent="0.25">
      <c r="B147" s="76"/>
    </row>
    <row r="148" spans="2:2" x14ac:dyDescent="0.25">
      <c r="B148" s="108"/>
    </row>
    <row r="149" spans="2:2" x14ac:dyDescent="0.25">
      <c r="B149" s="76"/>
    </row>
    <row r="150" spans="2:2" x14ac:dyDescent="0.25">
      <c r="B150" s="76"/>
    </row>
    <row r="151" spans="2:2" x14ac:dyDescent="0.25">
      <c r="B151" s="76"/>
    </row>
    <row r="152" spans="2:2" x14ac:dyDescent="0.25">
      <c r="B152" s="109"/>
    </row>
    <row r="153" spans="2:2" x14ac:dyDescent="0.25">
      <c r="B153" s="76"/>
    </row>
    <row r="154" spans="2:2" x14ac:dyDescent="0.25">
      <c r="B154" s="76"/>
    </row>
    <row r="155" spans="2:2" x14ac:dyDescent="0.25">
      <c r="B155" s="109"/>
    </row>
    <row r="156" spans="2:2" x14ac:dyDescent="0.25">
      <c r="B156" s="76"/>
    </row>
    <row r="157" spans="2:2" x14ac:dyDescent="0.25">
      <c r="B157" s="76"/>
    </row>
    <row r="158" spans="2:2" x14ac:dyDescent="0.25">
      <c r="B158" s="109"/>
    </row>
    <row r="159" spans="2:2" x14ac:dyDescent="0.25">
      <c r="B159" s="76"/>
    </row>
    <row r="160" spans="2:2" x14ac:dyDescent="0.25">
      <c r="B160" s="76"/>
    </row>
    <row r="161" spans="2:2" x14ac:dyDescent="0.25">
      <c r="B161" s="109"/>
    </row>
    <row r="162" spans="2:2" x14ac:dyDescent="0.25">
      <c r="B162" s="76"/>
    </row>
    <row r="163" spans="2:2" x14ac:dyDescent="0.25">
      <c r="B163" s="110"/>
    </row>
    <row r="164" spans="2:2" x14ac:dyDescent="0.25">
      <c r="B164" s="110"/>
    </row>
    <row r="165" spans="2:2" x14ac:dyDescent="0.25">
      <c r="B165" s="97"/>
    </row>
    <row r="166" spans="2:2" x14ac:dyDescent="0.3">
      <c r="B166" s="106"/>
    </row>
    <row r="167" spans="2:2" x14ac:dyDescent="0.25">
      <c r="B167" s="97"/>
    </row>
    <row r="168" spans="2:2" x14ac:dyDescent="0.25">
      <c r="B168" s="110"/>
    </row>
    <row r="169" spans="2:2" x14ac:dyDescent="0.25">
      <c r="B169" s="110"/>
    </row>
    <row r="170" spans="2:2" x14ac:dyDescent="0.25">
      <c r="B170" s="110"/>
    </row>
    <row r="171" spans="2:2" x14ac:dyDescent="0.25">
      <c r="B171" s="110"/>
    </row>
    <row r="172" spans="2:2" x14ac:dyDescent="0.25">
      <c r="B172" s="110"/>
    </row>
    <row r="173" spans="2:2" x14ac:dyDescent="0.25">
      <c r="B173" s="110"/>
    </row>
    <row r="174" spans="2:2" x14ac:dyDescent="0.25">
      <c r="B174" s="110"/>
    </row>
    <row r="175" spans="2:2" x14ac:dyDescent="0.25">
      <c r="B175" s="76"/>
    </row>
    <row r="176" spans="2:2" x14ac:dyDescent="0.25">
      <c r="B176" s="76"/>
    </row>
    <row r="177" spans="2:2" x14ac:dyDescent="0.25">
      <c r="B177" s="76"/>
    </row>
    <row r="178" spans="2:2" x14ac:dyDescent="0.25">
      <c r="B178" s="28"/>
    </row>
    <row r="179" spans="2:2" x14ac:dyDescent="0.25">
      <c r="B179" s="75"/>
    </row>
    <row r="180" spans="2:2" x14ac:dyDescent="0.25">
      <c r="B180" s="76"/>
    </row>
    <row r="181" spans="2:2" ht="22.5" x14ac:dyDescent="0.3">
      <c r="B181" s="72"/>
    </row>
    <row r="182" spans="2:2" x14ac:dyDescent="0.25">
      <c r="B182" s="27"/>
    </row>
    <row r="183" spans="2:2" x14ac:dyDescent="0.25">
      <c r="B183" s="111"/>
    </row>
    <row r="184" spans="2:2" x14ac:dyDescent="0.25">
      <c r="B184" s="111"/>
    </row>
    <row r="185" spans="2:2" x14ac:dyDescent="0.25">
      <c r="B185" s="111"/>
    </row>
  </sheetData>
  <mergeCells count="27">
    <mergeCell ref="C1:U1"/>
    <mergeCell ref="A3:A5"/>
    <mergeCell ref="B3:C5"/>
    <mergeCell ref="D3:H3"/>
    <mergeCell ref="I3:M3"/>
    <mergeCell ref="N3:R3"/>
    <mergeCell ref="S3:W3"/>
    <mergeCell ref="D4:D5"/>
    <mergeCell ref="E4:H4"/>
    <mergeCell ref="I4:I5"/>
    <mergeCell ref="J4:M4"/>
    <mergeCell ref="N4:N5"/>
    <mergeCell ref="S100:W100"/>
    <mergeCell ref="Y4:AB4"/>
    <mergeCell ref="I99:M99"/>
    <mergeCell ref="S99:W99"/>
    <mergeCell ref="X3:AB3"/>
    <mergeCell ref="O4:R4"/>
    <mergeCell ref="S4:S5"/>
    <mergeCell ref="T4:W4"/>
    <mergeCell ref="X4:X5"/>
    <mergeCell ref="B100:F100"/>
    <mergeCell ref="A97:B97"/>
    <mergeCell ref="A96:B96"/>
    <mergeCell ref="B7:C7"/>
    <mergeCell ref="B6:C6"/>
    <mergeCell ref="B99:F99"/>
  </mergeCells>
  <pageMargins left="0.31496062992125984" right="0.11811023622047245" top="0.74803149606299213" bottom="0.35433070866141736" header="0.31496062992125984" footer="0.31496062992125984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фінплан</vt:lpstr>
      <vt:lpstr>розш1</vt:lpstr>
      <vt:lpstr>розш2</vt:lpstr>
      <vt:lpstr>розш3</vt:lpstr>
      <vt:lpstr>розш кап</vt:lpstr>
      <vt:lpstr>розш за джерелами</vt:lpstr>
      <vt:lpstr>'розш за джерелами'!Область_печати</vt:lpstr>
      <vt:lpstr>'розш кап'!Область_печати</vt:lpstr>
      <vt:lpstr>розш1!Область_печати</vt:lpstr>
      <vt:lpstr>розш2!Область_печати</vt:lpstr>
      <vt:lpstr>розш3!Область_печати</vt:lpstr>
      <vt:lpstr>фінплан!Область_печати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2022-10-10T11:52:25Z</dcterms:modified>
</cp:coreProperties>
</file>